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Pol'!$A$1:$V$245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35" i="12" l="1"/>
  <c r="F39" i="1" s="1"/>
  <c r="I47" i="1"/>
  <c r="I9" i="12"/>
  <c r="I8" i="12" s="1"/>
  <c r="K9" i="12"/>
  <c r="K8" i="12" s="1"/>
  <c r="O9" i="12"/>
  <c r="O8" i="12" s="1"/>
  <c r="Q9" i="12"/>
  <c r="Q8" i="12" s="1"/>
  <c r="U9" i="12"/>
  <c r="U8" i="12" s="1"/>
  <c r="G45" i="12"/>
  <c r="M45" i="12" s="1"/>
  <c r="I45" i="12"/>
  <c r="K45" i="12"/>
  <c r="O45" i="12"/>
  <c r="Q45" i="12"/>
  <c r="U45" i="12"/>
  <c r="G53" i="12"/>
  <c r="I53" i="12"/>
  <c r="K53" i="12"/>
  <c r="M53" i="12"/>
  <c r="O53" i="12"/>
  <c r="Q53" i="12"/>
  <c r="U53" i="12"/>
  <c r="G57" i="12"/>
  <c r="M57" i="12" s="1"/>
  <c r="I57" i="12"/>
  <c r="K57" i="12"/>
  <c r="O57" i="12"/>
  <c r="Q57" i="12"/>
  <c r="U57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6" i="12"/>
  <c r="M76" i="12" s="1"/>
  <c r="I76" i="12"/>
  <c r="K76" i="12"/>
  <c r="O76" i="12"/>
  <c r="Q76" i="12"/>
  <c r="U76" i="12"/>
  <c r="G78" i="12"/>
  <c r="I78" i="12"/>
  <c r="K78" i="12"/>
  <c r="M78" i="12"/>
  <c r="O78" i="12"/>
  <c r="Q78" i="12"/>
  <c r="U78" i="12"/>
  <c r="G79" i="12"/>
  <c r="I49" i="1" s="1"/>
  <c r="G80" i="12"/>
  <c r="I80" i="12"/>
  <c r="K80" i="12"/>
  <c r="M80" i="12"/>
  <c r="O80" i="12"/>
  <c r="O79" i="12" s="1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8" i="12"/>
  <c r="M88" i="12" s="1"/>
  <c r="I88" i="12"/>
  <c r="K88" i="12"/>
  <c r="O88" i="12"/>
  <c r="Q88" i="12"/>
  <c r="U88" i="12"/>
  <c r="G92" i="12"/>
  <c r="M92" i="12" s="1"/>
  <c r="I92" i="12"/>
  <c r="K92" i="12"/>
  <c r="O92" i="12"/>
  <c r="Q92" i="12"/>
  <c r="U92" i="12"/>
  <c r="G99" i="12"/>
  <c r="M99" i="12" s="1"/>
  <c r="I99" i="12"/>
  <c r="K99" i="12"/>
  <c r="O99" i="12"/>
  <c r="Q99" i="12"/>
  <c r="U99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10" i="12"/>
  <c r="M110" i="12" s="1"/>
  <c r="I110" i="12"/>
  <c r="K110" i="12"/>
  <c r="O110" i="12"/>
  <c r="Q110" i="12"/>
  <c r="U110" i="12"/>
  <c r="G116" i="12"/>
  <c r="I116" i="12"/>
  <c r="K116" i="12"/>
  <c r="O116" i="12"/>
  <c r="Q116" i="12"/>
  <c r="U116" i="12"/>
  <c r="G120" i="12"/>
  <c r="M120" i="12" s="1"/>
  <c r="I120" i="12"/>
  <c r="K120" i="12"/>
  <c r="O120" i="12"/>
  <c r="Q120" i="12"/>
  <c r="U120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33" i="12"/>
  <c r="M133" i="12" s="1"/>
  <c r="I133" i="12"/>
  <c r="K133" i="12"/>
  <c r="O133" i="12"/>
  <c r="Q133" i="12"/>
  <c r="U133" i="12"/>
  <c r="G140" i="12"/>
  <c r="I140" i="12"/>
  <c r="K140" i="12"/>
  <c r="M140" i="12"/>
  <c r="O140" i="12"/>
  <c r="Q140" i="12"/>
  <c r="U140" i="12"/>
  <c r="G142" i="12"/>
  <c r="M142" i="12" s="1"/>
  <c r="I142" i="12"/>
  <c r="K142" i="12"/>
  <c r="O142" i="12"/>
  <c r="Q142" i="12"/>
  <c r="U142" i="12"/>
  <c r="G143" i="12"/>
  <c r="I143" i="12"/>
  <c r="K143" i="12"/>
  <c r="M143" i="12"/>
  <c r="O143" i="12"/>
  <c r="Q143" i="12"/>
  <c r="U143" i="12"/>
  <c r="G145" i="12"/>
  <c r="I145" i="12"/>
  <c r="K145" i="12"/>
  <c r="M145" i="12"/>
  <c r="O145" i="12"/>
  <c r="Q145" i="12"/>
  <c r="U145" i="12"/>
  <c r="G148" i="12"/>
  <c r="M148" i="12" s="1"/>
  <c r="I148" i="12"/>
  <c r="K148" i="12"/>
  <c r="O148" i="12"/>
  <c r="Q148" i="12"/>
  <c r="U148" i="12"/>
  <c r="G149" i="12"/>
  <c r="I149" i="12"/>
  <c r="K149" i="12"/>
  <c r="M149" i="12"/>
  <c r="O149" i="12"/>
  <c r="Q149" i="12"/>
  <c r="U149" i="12"/>
  <c r="G154" i="12"/>
  <c r="M154" i="12" s="1"/>
  <c r="I154" i="12"/>
  <c r="K154" i="12"/>
  <c r="O154" i="12"/>
  <c r="O144" i="12" s="1"/>
  <c r="Q154" i="12"/>
  <c r="U154" i="12"/>
  <c r="G157" i="12"/>
  <c r="M157" i="12" s="1"/>
  <c r="I157" i="12"/>
  <c r="K157" i="12"/>
  <c r="O157" i="12"/>
  <c r="Q157" i="12"/>
  <c r="U157" i="12"/>
  <c r="G160" i="12"/>
  <c r="M160" i="12" s="1"/>
  <c r="I160" i="12"/>
  <c r="K160" i="12"/>
  <c r="O160" i="12"/>
  <c r="Q160" i="12"/>
  <c r="U160" i="12"/>
  <c r="G162" i="12"/>
  <c r="I162" i="12"/>
  <c r="K162" i="12"/>
  <c r="O162" i="12"/>
  <c r="Q162" i="12"/>
  <c r="U162" i="12"/>
  <c r="G164" i="12"/>
  <c r="I164" i="12"/>
  <c r="K164" i="12"/>
  <c r="M164" i="12"/>
  <c r="O164" i="12"/>
  <c r="Q164" i="12"/>
  <c r="U164" i="12"/>
  <c r="G165" i="12"/>
  <c r="M165" i="12" s="1"/>
  <c r="I165" i="12"/>
  <c r="K165" i="12"/>
  <c r="O165" i="12"/>
  <c r="Q165" i="12"/>
  <c r="U165" i="12"/>
  <c r="G168" i="12"/>
  <c r="M168" i="12" s="1"/>
  <c r="I168" i="12"/>
  <c r="K168" i="12"/>
  <c r="O168" i="12"/>
  <c r="Q168" i="12"/>
  <c r="U168" i="12"/>
  <c r="G171" i="12"/>
  <c r="M171" i="12" s="1"/>
  <c r="I171" i="12"/>
  <c r="K171" i="12"/>
  <c r="O171" i="12"/>
  <c r="Q171" i="12"/>
  <c r="U171" i="12"/>
  <c r="G173" i="12"/>
  <c r="M173" i="12" s="1"/>
  <c r="I173" i="12"/>
  <c r="K173" i="12"/>
  <c r="O173" i="12"/>
  <c r="Q173" i="12"/>
  <c r="U173" i="12"/>
  <c r="G174" i="12"/>
  <c r="M174" i="12" s="1"/>
  <c r="I174" i="12"/>
  <c r="K174" i="12"/>
  <c r="O174" i="12"/>
  <c r="Q174" i="12"/>
  <c r="U174" i="12"/>
  <c r="G176" i="12"/>
  <c r="I176" i="12"/>
  <c r="K176" i="12"/>
  <c r="K175" i="12" s="1"/>
  <c r="O176" i="12"/>
  <c r="O175" i="12" s="1"/>
  <c r="Q176" i="12"/>
  <c r="U176" i="12"/>
  <c r="G181" i="12"/>
  <c r="M181" i="12" s="1"/>
  <c r="I181" i="12"/>
  <c r="I175" i="12" s="1"/>
  <c r="K181" i="12"/>
  <c r="O181" i="12"/>
  <c r="Q181" i="12"/>
  <c r="Q175" i="12" s="1"/>
  <c r="U181" i="12"/>
  <c r="G183" i="12"/>
  <c r="I183" i="12"/>
  <c r="K183" i="12"/>
  <c r="M183" i="12"/>
  <c r="O183" i="12"/>
  <c r="Q183" i="12"/>
  <c r="U183" i="12"/>
  <c r="G185" i="12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K182" i="12" s="1"/>
  <c r="O187" i="12"/>
  <c r="Q187" i="12"/>
  <c r="U187" i="12"/>
  <c r="G188" i="12"/>
  <c r="M188" i="12" s="1"/>
  <c r="I188" i="12"/>
  <c r="K188" i="12"/>
  <c r="O188" i="12"/>
  <c r="Q188" i="12"/>
  <c r="U188" i="12"/>
  <c r="G189" i="12"/>
  <c r="I56" i="1" s="1"/>
  <c r="K189" i="12"/>
  <c r="G190" i="12"/>
  <c r="M190" i="12" s="1"/>
  <c r="M189" i="12" s="1"/>
  <c r="I190" i="12"/>
  <c r="I189" i="12" s="1"/>
  <c r="K190" i="12"/>
  <c r="O190" i="12"/>
  <c r="O189" i="12" s="1"/>
  <c r="Q190" i="12"/>
  <c r="Q189" i="12" s="1"/>
  <c r="U190" i="12"/>
  <c r="U189" i="12" s="1"/>
  <c r="G194" i="12"/>
  <c r="I194" i="12"/>
  <c r="K194" i="12"/>
  <c r="M194" i="12"/>
  <c r="O194" i="12"/>
  <c r="Q194" i="12"/>
  <c r="U194" i="12"/>
  <c r="G196" i="12"/>
  <c r="I196" i="12"/>
  <c r="K196" i="12"/>
  <c r="O196" i="12"/>
  <c r="Q196" i="12"/>
  <c r="U196" i="12"/>
  <c r="G198" i="12"/>
  <c r="M198" i="12" s="1"/>
  <c r="I198" i="12"/>
  <c r="K198" i="12"/>
  <c r="O198" i="12"/>
  <c r="Q198" i="12"/>
  <c r="U198" i="12"/>
  <c r="G199" i="12"/>
  <c r="M199" i="12" s="1"/>
  <c r="I199" i="12"/>
  <c r="K199" i="12"/>
  <c r="O199" i="12"/>
  <c r="Q199" i="12"/>
  <c r="U199" i="12"/>
  <c r="G203" i="12"/>
  <c r="M203" i="12" s="1"/>
  <c r="I203" i="12"/>
  <c r="K203" i="12"/>
  <c r="O203" i="12"/>
  <c r="Q203" i="12"/>
  <c r="U203" i="12"/>
  <c r="G206" i="12"/>
  <c r="M206" i="12" s="1"/>
  <c r="I206" i="12"/>
  <c r="K206" i="12"/>
  <c r="O206" i="12"/>
  <c r="Q206" i="12"/>
  <c r="U206" i="12"/>
  <c r="G208" i="12"/>
  <c r="I208" i="12"/>
  <c r="K208" i="12"/>
  <c r="M208" i="12"/>
  <c r="O208" i="12"/>
  <c r="Q208" i="12"/>
  <c r="U208" i="12"/>
  <c r="G210" i="12"/>
  <c r="M210" i="12" s="1"/>
  <c r="I210" i="12"/>
  <c r="K210" i="12"/>
  <c r="O210" i="12"/>
  <c r="Q210" i="12"/>
  <c r="U210" i="12"/>
  <c r="G211" i="12"/>
  <c r="I211" i="12"/>
  <c r="K211" i="12"/>
  <c r="M211" i="12"/>
  <c r="O211" i="12"/>
  <c r="Q211" i="12"/>
  <c r="U211" i="12"/>
  <c r="G212" i="12"/>
  <c r="M212" i="12" s="1"/>
  <c r="I212" i="12"/>
  <c r="K212" i="12"/>
  <c r="O212" i="12"/>
  <c r="Q212" i="12"/>
  <c r="U212" i="12"/>
  <c r="G215" i="12"/>
  <c r="M215" i="12" s="1"/>
  <c r="I215" i="12"/>
  <c r="K215" i="12"/>
  <c r="O215" i="12"/>
  <c r="Q215" i="12"/>
  <c r="U215" i="12"/>
  <c r="O216" i="12"/>
  <c r="G217" i="12"/>
  <c r="M217" i="12" s="1"/>
  <c r="M216" i="12" s="1"/>
  <c r="I217" i="12"/>
  <c r="I216" i="12" s="1"/>
  <c r="K217" i="12"/>
  <c r="K216" i="12" s="1"/>
  <c r="O217" i="12"/>
  <c r="Q217" i="12"/>
  <c r="Q216" i="12" s="1"/>
  <c r="U217" i="12"/>
  <c r="U216" i="12" s="1"/>
  <c r="O218" i="12"/>
  <c r="U218" i="12"/>
  <c r="G219" i="12"/>
  <c r="G218" i="12" s="1"/>
  <c r="I59" i="1" s="1"/>
  <c r="I219" i="12"/>
  <c r="I218" i="12" s="1"/>
  <c r="K219" i="12"/>
  <c r="K218" i="12" s="1"/>
  <c r="M219" i="12"/>
  <c r="M218" i="12" s="1"/>
  <c r="O219" i="12"/>
  <c r="Q219" i="12"/>
  <c r="Q218" i="12" s="1"/>
  <c r="U219" i="12"/>
  <c r="G222" i="12"/>
  <c r="M222" i="12" s="1"/>
  <c r="I222" i="12"/>
  <c r="K222" i="12"/>
  <c r="O222" i="12"/>
  <c r="Q222" i="12"/>
  <c r="U222" i="12"/>
  <c r="G223" i="12"/>
  <c r="I223" i="12"/>
  <c r="K223" i="12"/>
  <c r="O223" i="12"/>
  <c r="Q223" i="12"/>
  <c r="U223" i="12"/>
  <c r="G226" i="12"/>
  <c r="I226" i="12"/>
  <c r="K226" i="12"/>
  <c r="M226" i="12"/>
  <c r="O226" i="12"/>
  <c r="Q226" i="12"/>
  <c r="U226" i="12"/>
  <c r="G227" i="12"/>
  <c r="M227" i="12" s="1"/>
  <c r="I227" i="12"/>
  <c r="K227" i="12"/>
  <c r="O227" i="12"/>
  <c r="Q227" i="12"/>
  <c r="U227" i="12"/>
  <c r="I228" i="12"/>
  <c r="G229" i="12"/>
  <c r="G228" i="12" s="1"/>
  <c r="I61" i="1" s="1"/>
  <c r="I18" i="1" s="1"/>
  <c r="I229" i="12"/>
  <c r="K229" i="12"/>
  <c r="K228" i="12" s="1"/>
  <c r="O229" i="12"/>
  <c r="O228" i="12" s="1"/>
  <c r="Q229" i="12"/>
  <c r="Q228" i="12" s="1"/>
  <c r="U229" i="12"/>
  <c r="U228" i="12" s="1"/>
  <c r="G231" i="12"/>
  <c r="M231" i="12" s="1"/>
  <c r="I231" i="12"/>
  <c r="K231" i="12"/>
  <c r="O231" i="12"/>
  <c r="Q231" i="12"/>
  <c r="Q230" i="12" s="1"/>
  <c r="U231" i="12"/>
  <c r="G232" i="12"/>
  <c r="M232" i="12" s="1"/>
  <c r="I232" i="12"/>
  <c r="I230" i="12" s="1"/>
  <c r="K232" i="12"/>
  <c r="O232" i="12"/>
  <c r="Q232" i="12"/>
  <c r="U232" i="12"/>
  <c r="G233" i="12"/>
  <c r="M233" i="12" s="1"/>
  <c r="I233" i="12"/>
  <c r="K233" i="12"/>
  <c r="O233" i="12"/>
  <c r="Q233" i="12"/>
  <c r="U233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K193" i="12" l="1"/>
  <c r="O230" i="12"/>
  <c r="I182" i="12"/>
  <c r="O161" i="12"/>
  <c r="Q87" i="12"/>
  <c r="K79" i="12"/>
  <c r="Q44" i="12"/>
  <c r="K230" i="12"/>
  <c r="K221" i="12"/>
  <c r="O221" i="12"/>
  <c r="G216" i="12"/>
  <c r="I58" i="1" s="1"/>
  <c r="U175" i="12"/>
  <c r="K161" i="12"/>
  <c r="K144" i="12"/>
  <c r="Q144" i="12"/>
  <c r="I144" i="12"/>
  <c r="U115" i="12"/>
  <c r="U87" i="12"/>
  <c r="U79" i="12"/>
  <c r="O44" i="12"/>
  <c r="O193" i="12"/>
  <c r="O182" i="12"/>
  <c r="G161" i="12"/>
  <c r="I53" i="1" s="1"/>
  <c r="Q115" i="12"/>
  <c r="I115" i="12"/>
  <c r="O115" i="12"/>
  <c r="U44" i="12"/>
  <c r="G221" i="12"/>
  <c r="I60" i="1" s="1"/>
  <c r="I17" i="1" s="1"/>
  <c r="U193" i="12"/>
  <c r="Q193" i="12"/>
  <c r="I193" i="12"/>
  <c r="U182" i="12"/>
  <c r="Q182" i="12"/>
  <c r="Q161" i="12"/>
  <c r="I161" i="12"/>
  <c r="K115" i="12"/>
  <c r="K87" i="12"/>
  <c r="I87" i="12"/>
  <c r="Q79" i="12"/>
  <c r="I79" i="12"/>
  <c r="I44" i="12"/>
  <c r="U230" i="12"/>
  <c r="U221" i="12"/>
  <c r="Q221" i="12"/>
  <c r="I221" i="12"/>
  <c r="G193" i="12"/>
  <c r="I57" i="1" s="1"/>
  <c r="G182" i="12"/>
  <c r="I55" i="1" s="1"/>
  <c r="G175" i="12"/>
  <c r="I54" i="1" s="1"/>
  <c r="U161" i="12"/>
  <c r="U144" i="12"/>
  <c r="G115" i="12"/>
  <c r="I51" i="1" s="1"/>
  <c r="O87" i="12"/>
  <c r="K44" i="12"/>
  <c r="F40" i="1"/>
  <c r="G23" i="1" s="1"/>
  <c r="AD235" i="12"/>
  <c r="G39" i="1" s="1"/>
  <c r="G40" i="1" s="1"/>
  <c r="G25" i="1" s="1"/>
  <c r="G26" i="1" s="1"/>
  <c r="G24" i="1"/>
  <c r="M87" i="12"/>
  <c r="M79" i="12"/>
  <c r="M230" i="12"/>
  <c r="M144" i="12"/>
  <c r="M44" i="12"/>
  <c r="G144" i="12"/>
  <c r="I52" i="1" s="1"/>
  <c r="G87" i="12"/>
  <c r="I50" i="1" s="1"/>
  <c r="I63" i="1" s="1"/>
  <c r="G230" i="12"/>
  <c r="I62" i="1" s="1"/>
  <c r="I19" i="1" s="1"/>
  <c r="M229" i="12"/>
  <c r="M228" i="12" s="1"/>
  <c r="M223" i="12"/>
  <c r="M221" i="12" s="1"/>
  <c r="M196" i="12"/>
  <c r="M193" i="12" s="1"/>
  <c r="M185" i="12"/>
  <c r="M182" i="12" s="1"/>
  <c r="M176" i="12"/>
  <c r="M175" i="12" s="1"/>
  <c r="M162" i="12"/>
  <c r="M161" i="12" s="1"/>
  <c r="M116" i="12"/>
  <c r="M115" i="12" s="1"/>
  <c r="G44" i="12"/>
  <c r="I48" i="1" s="1"/>
  <c r="I16" i="1" s="1"/>
  <c r="I21" i="1" s="1"/>
  <c r="M9" i="12"/>
  <c r="M8" i="12" s="1"/>
  <c r="G235" i="12" l="1"/>
  <c r="G28" i="1"/>
  <c r="H39" i="1"/>
  <c r="G29" i="1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<sst xmlns="http://schemas.openxmlformats.org/spreadsheetml/2006/main" count="864" uniqueCount="386">
  <si>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</si>
  <si>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</si>
  <si>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</si>
  <si>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</si>
  <si>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</si>
  <si>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</si>
  <si>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</si>
  <si>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</si>
  <si>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</si>
  <si>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</si>
  <si>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</si>
  <si>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</si>
  <si>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</si>
  <si>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</si>
  <si>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</si>
  <si>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</si>
  <si>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</si>
  <si>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</si>
  <si>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</si>
  <si>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</si>
  <si>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</si>
  <si>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</si>
  <si>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</si>
  <si>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</si>
  <si>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</si>
  <si>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</si>
  <si>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</si>
  <si>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</si>
  <si>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</si>
  <si>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</si>
  <si>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</si>
  <si>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</si>
  <si>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</si>
  <si>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</si>
  <si>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</si>
  <si>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</si>
  <si>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</si>
  <si>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</si>
  <si>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</si>
  <si>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</si>
  <si>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</si>
  <si>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</si>
  <si>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</si>
  <si>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Brno-město</t>
  </si>
  <si>
    <t>Rozpočet:</t>
  </si>
  <si>
    <t>Misto</t>
  </si>
  <si>
    <t>PŘF,KOTLÁŘSKÁ 2 - vybudování vstupu z ul.Kounicova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</si>
  <si>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</si>
  <si>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</si>
  <si>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</si>
  <si>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</si>
  <si>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</si>
  <si>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</si>
  <si>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</si>
  <si>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</si>
  <si>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</si>
  <si>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</si>
  <si>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</si>
  <si>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</si>
  <si>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</si>
  <si>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</si>
  <si>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</si>
  <si>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</si>
  <si>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</si>
  <si>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2</t>
  </si>
  <si>
    <t>Základy,zvláštní zakládání</t>
  </si>
  <si>
    <t>3</t>
  </si>
  <si>
    <t>Svislé a kompletní konstrukce</t>
  </si>
  <si>
    <t>43</t>
  </si>
  <si>
    <t>Schodiště</t>
  </si>
  <si>
    <t>5</t>
  </si>
  <si>
    <t>Komunikace-chodník</t>
  </si>
  <si>
    <t>62</t>
  </si>
  <si>
    <t>Upravy povrchů vnější</t>
  </si>
  <si>
    <t>8</t>
  </si>
  <si>
    <t>Trubní vedení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</si>
  <si>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</si>
  <si>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</si>
  <si>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</si>
  <si>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</si>
  <si>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</si>
  <si>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</si>
  <si>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</si>
  <si>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 (vč.přesunu hmot)</t>
  </si>
  <si>
    <t>767</t>
  </si>
  <si>
    <t>Konstrukce zámečnické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</si>
  <si>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</si>
  <si>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</si>
  <si>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</si>
  <si>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</si>
  <si>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</si>
  <si>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</si>
  <si>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</si>
  <si>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</si>
  <si>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</si>
  <si>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</si>
  <si>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</si>
  <si>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</si>
  <si>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</si>
  <si>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</si>
  <si>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</si>
  <si>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</si>
  <si>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</si>
  <si>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</si>
  <si>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</si>
  <si>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</si>
  <si>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</si>
  <si>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</si>
  <si>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</si>
  <si>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</si>
  <si>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</si>
  <si>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</si>
  <si>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</si>
  <si>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</si>
  <si>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</si>
  <si>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</si>
  <si>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</si>
  <si>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</si>
  <si>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</si>
  <si>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</si>
  <si>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</si>
  <si>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</si>
  <si>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</si>
  <si>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</si>
  <si>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</si>
  <si>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</si>
  <si>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</si>
  <si>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</si>
  <si>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</si>
  <si>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</si>
  <si>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</si>
  <si>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</si>
  <si>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</si>
  <si>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</si>
  <si>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</si>
  <si>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</si>
  <si>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</si>
  <si>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</si>
  <si>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</si>
  <si>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</si>
  <si>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</si>
  <si>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</si>
  <si>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</si>
  <si>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</si>
  <si>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</si>
  <si>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</si>
  <si>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</si>
  <si>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</si>
  <si>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</si>
  <si>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</si>
  <si>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</si>
  <si>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</si>
  <si>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 pro:</t>
  </si>
  <si>
    <t>výběr dodavatele datovanou 03/2020.:</t>
  </si>
  <si>
    <t>121101101RTT</t>
  </si>
  <si>
    <t>Ruční sejmutí ornice, s přehozením výkopku</t>
  </si>
  <si>
    <t>m3</t>
  </si>
  <si>
    <t>sejmutí úrodné vrstvy s ponecháním na pozemku:</t>
  </si>
  <si>
    <t>pro opětovné zapravení:</t>
  </si>
  <si>
    <t/>
  </si>
  <si>
    <t>v místě chodníku:4,26*1,4*0,15</t>
  </si>
  <si>
    <t>Mezisoučet</t>
  </si>
  <si>
    <t>v místě výkopu opěrných stěn:20*0,15</t>
  </si>
  <si>
    <t>131201110R00</t>
  </si>
  <si>
    <t>Hloubení nezapaž. jam a rýh do 50 m3, STROJNĚ, s naložením na dopravní prostředek</t>
  </si>
  <si>
    <t>odkop svahu pro schody a zídky:</t>
  </si>
  <si>
    <t>4,85*3,4+3,4*0,43*1</t>
  </si>
  <si>
    <t>1*0,96*(1,1+2)</t>
  </si>
  <si>
    <t>139601102R00</t>
  </si>
  <si>
    <t>Ruční výkop jam, rýh a zářezů</t>
  </si>
  <si>
    <t>vykopávka pod chodník:</t>
  </si>
  <si>
    <t>4,64*1,4*0,31</t>
  </si>
  <si>
    <t>dočištění výkopů:2,25</t>
  </si>
  <si>
    <t>162201203R00</t>
  </si>
  <si>
    <t>Vodorovné přemíst.výkopku, kolečko hor.1-4, do 10m, s naložením na dopravní prostředek</t>
  </si>
  <si>
    <t>162301102R00</t>
  </si>
  <si>
    <t>Vodorovné přemístění výkopku z hor.1-4 do 1000 m</t>
  </si>
  <si>
    <t>20,928+4,26376</t>
  </si>
  <si>
    <t>162701109R00</t>
  </si>
  <si>
    <t>Příplatek k vod. přemístění hor.1-4 za další 1 km</t>
  </si>
  <si>
    <t>odvoz kalkulován na nejbližší skládku do 8km:</t>
  </si>
  <si>
    <t>7*25,19176</t>
  </si>
  <si>
    <t>199000002R00</t>
  </si>
  <si>
    <t>Poplatek za skládku horniny 1- 4</t>
  </si>
  <si>
    <t>174100050RAD</t>
  </si>
  <si>
    <t>Zásyp jam,rýh a šachet štěrkopískem, dovoz štěrkopísku</t>
  </si>
  <si>
    <t>POL2_0</t>
  </si>
  <si>
    <t>s uložením a hutněnim po vrtsvách:</t>
  </si>
  <si>
    <t>pod schody:1,5*1,2</t>
  </si>
  <si>
    <t>za zídkou:2,6*(1,1+2)</t>
  </si>
  <si>
    <t>174101102R00</t>
  </si>
  <si>
    <t>Zásyp ruční se zhutněním</t>
  </si>
  <si>
    <t>1*1,4+0,25*6</t>
  </si>
  <si>
    <t>182300010RAA</t>
  </si>
  <si>
    <t>Rozprostření ornice ve svahu tloušťka 15 cm, osetí trávou</t>
  </si>
  <si>
    <t>m2</t>
  </si>
  <si>
    <t>11-01.R</t>
  </si>
  <si>
    <t>Příprava území - vyřezání zeleně v místě stavby, vč. odvozu a likvidace</t>
  </si>
  <si>
    <t>sada</t>
  </si>
  <si>
    <t>11-02.R</t>
  </si>
  <si>
    <t>Geodetické vytyčení stavby, pevná nula na staveništi</t>
  </si>
  <si>
    <t>11-03.R</t>
  </si>
  <si>
    <t xml:space="preserve">Zábor veřejného prostranství - chodník, lokální mobilní oplocení </t>
  </si>
  <si>
    <t>ZÁBOR CHODNÍKU-OPLOCENÍ:</t>
  </si>
  <si>
    <t>prostor pro složení kontejneru:</t>
  </si>
  <si>
    <t>a pro práci malým bagrem:</t>
  </si>
  <si>
    <t>sada:1</t>
  </si>
  <si>
    <t>274313611R00</t>
  </si>
  <si>
    <t>Beton základových pasů prostý C 16/20</t>
  </si>
  <si>
    <t>základ plotové zídky:</t>
  </si>
  <si>
    <t>(1,88+2,8)*0,5*0,5</t>
  </si>
  <si>
    <t>273313511R00</t>
  </si>
  <si>
    <t xml:space="preserve">Podkladní beton základových desek, prostý C 12/15 </t>
  </si>
  <si>
    <t>vodorovně:</t>
  </si>
  <si>
    <t>0,05*(6,55+1,5+0,75)</t>
  </si>
  <si>
    <t>pod schody:</t>
  </si>
  <si>
    <t>0,05*5,5*1,4</t>
  </si>
  <si>
    <t>274351215R00</t>
  </si>
  <si>
    <t>Bednění stěn základových pasů - zřízení</t>
  </si>
  <si>
    <t>(výměry betonu a výztuže viz odd č.43):</t>
  </si>
  <si>
    <t>1,2*(2*0,7+0,96)</t>
  </si>
  <si>
    <t>274351216R00</t>
  </si>
  <si>
    <t>Bednění stěn základových pasů - odstranění</t>
  </si>
  <si>
    <t>279351105R00</t>
  </si>
  <si>
    <t>Bednění stěn základových zdí, oboustranné-zřízení</t>
  </si>
  <si>
    <t>bednění paty opěrek:</t>
  </si>
  <si>
    <t>(výměry betonu a výztuže viz odd č.3):</t>
  </si>
  <si>
    <t>15,1*0,2</t>
  </si>
  <si>
    <t>279351106R00</t>
  </si>
  <si>
    <t>Bednění stěn základových zdí, oboustranné-odstran.</t>
  </si>
  <si>
    <t>311112350RT3</t>
  </si>
  <si>
    <t>Stěna z tvárnic ztraceného bednění, tl. 50 cm, zalití tvárnic betonem C 20/25</t>
  </si>
  <si>
    <t>plotová zídka:</t>
  </si>
  <si>
    <t>0,75*(1,88+2,8)</t>
  </si>
  <si>
    <t>341351105R00</t>
  </si>
  <si>
    <t>Bednění stěn oboustranné, zřízení</t>
  </si>
  <si>
    <t>opěrka:</t>
  </si>
  <si>
    <t>1,05*(6,42+8,26)</t>
  </si>
  <si>
    <t>bočnice schodiště:</t>
  </si>
  <si>
    <t>2*4,3+2*2,6+2*0,15*0,515</t>
  </si>
  <si>
    <t>341351106R00</t>
  </si>
  <si>
    <t>Bednění stěn oboustranné, odstranění</t>
  </si>
  <si>
    <t>341361821R00</t>
  </si>
  <si>
    <t>Výztuž stěn a příček z betonářské oceli B500</t>
  </si>
  <si>
    <t>t</t>
  </si>
  <si>
    <t>odhad množství výztuže 120 kg/m3:</t>
  </si>
  <si>
    <t>(bude účtováno dle skutečnosti):</t>
  </si>
  <si>
    <t>3,755*120*1/1000</t>
  </si>
  <si>
    <t>341321610R00</t>
  </si>
  <si>
    <t>Beton opěrných stěn železový C 30/37, pohledový</t>
  </si>
  <si>
    <t>pata opěrky:6,55*0,2</t>
  </si>
  <si>
    <t>opěrka:1,1*1,05</t>
  </si>
  <si>
    <t>bočnice schodiště:2*4,3*0,15</t>
  </si>
  <si>
    <t>338261124RTS</t>
  </si>
  <si>
    <t>Obnova betonové stříšky plotu</t>
  </si>
  <si>
    <t>m</t>
  </si>
  <si>
    <t>2,8+1,9</t>
  </si>
  <si>
    <t>341-01.R</t>
  </si>
  <si>
    <t>D+M lepená výztuž na chemické kotvy, dle popisu TZ</t>
  </si>
  <si>
    <t>338261124RTT</t>
  </si>
  <si>
    <t>Doplnění stříšky plotového pilíře</t>
  </si>
  <si>
    <t>kus</t>
  </si>
  <si>
    <t>434351141R00</t>
  </si>
  <si>
    <t>Bednění stupňů na terénu přímočarých, zřízení</t>
  </si>
  <si>
    <t>3*0,19*0,9</t>
  </si>
  <si>
    <t>16*0,16*1,2</t>
  </si>
  <si>
    <t>434351142R00</t>
  </si>
  <si>
    <t>Bednění stupňů na terénu přímočarých, odstranění</t>
  </si>
  <si>
    <t>430361821R00</t>
  </si>
  <si>
    <t>Výztuž schodišť. konstrukcí přímočarých B500</t>
  </si>
  <si>
    <t>2,874*120*1/1000</t>
  </si>
  <si>
    <t>430321514R00</t>
  </si>
  <si>
    <t>Beton schodišťových konstrukcí,  železový C 30/37 XC4-XF4</t>
  </si>
  <si>
    <t>1,72*1,2</t>
  </si>
  <si>
    <t>0,9*0,9</t>
  </si>
  <si>
    <t>631317115RTT</t>
  </si>
  <si>
    <t>Řezání dilatační spáry hl. 0-150 mm, beton prostý</t>
  </si>
  <si>
    <t>2*0,15*1,2</t>
  </si>
  <si>
    <t>0,15*1,2</t>
  </si>
  <si>
    <t>634601111RTT</t>
  </si>
  <si>
    <t>Zaplnění dilatačních spár trvale pružným tmelem, š.10 mm</t>
  </si>
  <si>
    <t>916561111RT7</t>
  </si>
  <si>
    <t>Osazení záhon.obrubníků do lože z C 12/15 s opěrou, včetně obrubníku   100/5/20 cm</t>
  </si>
  <si>
    <t>chodník:2*4,64</t>
  </si>
  <si>
    <t>5-01.R</t>
  </si>
  <si>
    <t>Řezání obrubníků, diamantovým kotoučem</t>
  </si>
  <si>
    <t>564861111R00</t>
  </si>
  <si>
    <t>Podklad ze štěrkodrti po zhutnění tloušťky 20 cm, z kameniva drceného vel.8-32 mm</t>
  </si>
  <si>
    <t>chodník:4,64*1,2</t>
  </si>
  <si>
    <t>596215021R00</t>
  </si>
  <si>
    <t>Kladení zámkové dlažby tl. 6 cm do drtě tl. 5 cm, vč.drtě,vyplněním spár,vibrováním</t>
  </si>
  <si>
    <t>59245021R</t>
  </si>
  <si>
    <t>Dlažba zámková 6 cm, dle výběru investora</t>
  </si>
  <si>
    <t>POL3_0</t>
  </si>
  <si>
    <t>1,02*5,568</t>
  </si>
  <si>
    <t>596291111R00</t>
  </si>
  <si>
    <t>Řezání zámkové dlažby tl. 6 cm</t>
  </si>
  <si>
    <t>998223011RTT</t>
  </si>
  <si>
    <t>Přesun hmot, pozemní komunikace, kryt dlážděný, s příplatkem za ruční manipulaci po staveništi</t>
  </si>
  <si>
    <t>622421131R00</t>
  </si>
  <si>
    <t>Omítka vnější stěn, MVC, hladká, složitost 1-2</t>
  </si>
  <si>
    <t>čelní strana-podezdívka,pilíře:</t>
  </si>
  <si>
    <t>5,4</t>
  </si>
  <si>
    <t>boky pilířů:2*3*1</t>
  </si>
  <si>
    <t>622491142R00</t>
  </si>
  <si>
    <t>Nátěr fasádní hydrofobní</t>
  </si>
  <si>
    <t>451572111RK1</t>
  </si>
  <si>
    <t>Lože pod potrubí z kameniva těženého 0 - 4 mm, kraj Jihomoravský</t>
  </si>
  <si>
    <t>0,4*0,2*6,5</t>
  </si>
  <si>
    <t>721176223R00</t>
  </si>
  <si>
    <t>Potrubí KG svodné (ležaté) v zemi D 125 x 3,2 mm</t>
  </si>
  <si>
    <t>465928111RTT</t>
  </si>
  <si>
    <t>Kladení melior. žlabů, spárování</t>
  </si>
  <si>
    <t>59227525R</t>
  </si>
  <si>
    <t>Meliorační betonový žlábek, vibrolitý</t>
  </si>
  <si>
    <t>998276101R00</t>
  </si>
  <si>
    <t>Přesun hmot, trubní vedení plastová, otevř. výkop</t>
  </si>
  <si>
    <t>967052021RTX</t>
  </si>
  <si>
    <t>Zdrsnění betonové plochy kartáčováním</t>
  </si>
  <si>
    <t>horní líc stupňů:</t>
  </si>
  <si>
    <t>9,2</t>
  </si>
  <si>
    <t>963042819RTT</t>
  </si>
  <si>
    <t>Bourání schodišťových stupňů betonových, pneumatickým kladivem</t>
  </si>
  <si>
    <t>1,1*1</t>
  </si>
  <si>
    <t>961044111R00</t>
  </si>
  <si>
    <t>Bourání základů a zídky, z betonu prostého</t>
  </si>
  <si>
    <t>6,6*0,15*1</t>
  </si>
  <si>
    <t>976016111R00</t>
  </si>
  <si>
    <t>Vybourání betonového prefa žlabu, a podkladní vrstvy</t>
  </si>
  <si>
    <t>962022391R00</t>
  </si>
  <si>
    <t>Bourání zdiva nadzákladového kamenného na MVC</t>
  </si>
  <si>
    <t>plotová podezdívka:</t>
  </si>
  <si>
    <t>včetně omítek:</t>
  </si>
  <si>
    <t>5,6*0,5*0,6</t>
  </si>
  <si>
    <t>961021311R00</t>
  </si>
  <si>
    <t>Bourání základů ze zdiva kamenného</t>
  </si>
  <si>
    <t>základ podezdívky:</t>
  </si>
  <si>
    <t>5,6*0,6*0,8</t>
  </si>
  <si>
    <t>978015291R00</t>
  </si>
  <si>
    <t>Otlučení omítek vnějších do 100 %</t>
  </si>
  <si>
    <t>plotové pilířky:8*1,25</t>
  </si>
  <si>
    <t>978023411R00</t>
  </si>
  <si>
    <t>Vysekání a úprava spár zdiva cihelného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</si>
  <si>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</si>
  <si>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</si>
  <si>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</si>
  <si>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</si>
  <si>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</si>
  <si>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</si>
  <si>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7*18,9</t>
  </si>
  <si>
    <t>979990101R00</t>
  </si>
  <si>
    <t>Poplatek za sklád.suti-směs bet.a cihel do 30x30cm</t>
  </si>
  <si>
    <t>999281105R00</t>
  </si>
  <si>
    <t>Přesun hmot pro opravy a údržbu</t>
  </si>
  <si>
    <t>711210020RA0</t>
  </si>
  <si>
    <t>Stěrka hydroizolační těsnicí hmotou</t>
  </si>
  <si>
    <t>za podezdívkou:1,3*(1,9+2,8)</t>
  </si>
  <si>
    <t>767996803R00</t>
  </si>
  <si>
    <t>Demontáž litinového plotu, pro opětovné použití</t>
  </si>
  <si>
    <t>kg</t>
  </si>
  <si>
    <t>767-01.R</t>
  </si>
  <si>
    <t>Repase stávajícího litinového plotu, vč.úpravy rozměrů pro vsazení branky-kpl.</t>
  </si>
  <si>
    <t>vč.otryskání a nátěru:</t>
  </si>
  <si>
    <t>komplet sada:1</t>
  </si>
  <si>
    <t>Z/01</t>
  </si>
  <si>
    <t>D+M vstupní branka, komplet výrobek dle PD</t>
  </si>
  <si>
    <t>ks</t>
  </si>
  <si>
    <t>Z/02</t>
  </si>
  <si>
    <t>D+M zábradlí venkovního schodiště, komplet výrobek dle PD</t>
  </si>
  <si>
    <t>M22-01.R</t>
  </si>
  <si>
    <t>Slaboproudé rozvody-komplet dodávka, podrobněji viz samostatný rozpočet</t>
  </si>
  <si>
    <t>VN-01.R</t>
  </si>
  <si>
    <t>Zařízení staveniště</t>
  </si>
  <si>
    <t>Soubor</t>
  </si>
  <si>
    <t>VN-02.R</t>
  </si>
  <si>
    <t>Mimostaveništní doprava</t>
  </si>
  <si>
    <t>VN-03.R</t>
  </si>
  <si>
    <t>Úklid stavby, likvidace směsných obalů a drobné stavební suti</t>
  </si>
  <si>
    <t>SUM</t>
  </si>
  <si>
    <t>POPUZIV</t>
  </si>
  <si>
    <t>END</t>
  </si>
  <si>
    <t>CELKEM</t>
  </si>
  <si>
    <t>POZNÁMKY UCHAZEČE K ZADÁNÍ</t>
  </si>
  <si>
    <t>Soustava</t>
  </si>
  <si>
    <t>RTS 01/20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</si>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</sst>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81" t="s">
        <v>40</v>
      </c>
      <c r="C2" s="82"/>
      <c r="D2" s="232" t="s">
        <v>46</v>
      </c>
      <c r="E2" s="233"/>
      <c r="F2" s="233"/>
      <c r="G2" s="233"/>
      <c r="H2" s="233"/>
      <c r="I2" s="233"/>
      <c r="J2" s="234"/>
      <c r="O2" s="2"/>
    </row>
    <row r="3" spans="1:15" ht="23.25" customHeight="1" x14ac:dyDescent="0.2">
      <c r="A3" s="4"/>
      <c r="B3" s="83" t="s">
        <v>45</v>
      </c>
      <c r="C3" s="84"/>
      <c r="D3" s="225" t="s">
        <v>43</v>
      </c>
      <c r="E3" s="226"/>
      <c r="F3" s="226"/>
      <c r="G3" s="226"/>
      <c r="H3" s="226"/>
      <c r="I3" s="226"/>
      <c r="J3" s="22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6"/>
      <c r="E11" s="236"/>
      <c r="F11" s="236"/>
      <c r="G11" s="23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4"/>
      <c r="E13" s="224"/>
      <c r="F13" s="224"/>
      <c r="G13" s="22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5"/>
      <c r="F15" s="235"/>
      <c r="G15" s="220"/>
      <c r="H15" s="220"/>
      <c r="I15" s="220" t="s">
        <v>28</v>
      </c>
      <c r="J15" s="22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5"/>
      <c r="F16" s="222"/>
      <c r="G16" s="215"/>
      <c r="H16" s="222"/>
      <c r="I16" s="215">
        <f>SUMIF(F47:F62,A16,I47:I62)+SUMIF(F47:F62,"PSU",I47:I62)</f>
        <v>0</v>
      </c>
      <c r="J16" s="216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5"/>
      <c r="F17" s="222"/>
      <c r="G17" s="215"/>
      <c r="H17" s="222"/>
      <c r="I17" s="215">
        <f>SUMIF(F47:F62,A17,I47:I62)</f>
        <v>0</v>
      </c>
      <c r="J17" s="216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5"/>
      <c r="F18" s="222"/>
      <c r="G18" s="215"/>
      <c r="H18" s="222"/>
      <c r="I18" s="215">
        <f>SUMIF(F47:F62,A18,I47:I62)</f>
        <v>0</v>
      </c>
      <c r="J18" s="216"/>
    </row>
    <row r="19" spans="1:10" ht="23.25" customHeight="1" x14ac:dyDescent="0.2">
      <c r="A19" s="141" t="s">
        <v>88</v>
      </c>
      <c r="B19" s="142" t="s">
        <v>26</v>
      </c>
      <c r="C19" s="58"/>
      <c r="D19" s="59"/>
      <c r="E19" s="215"/>
      <c r="F19" s="222"/>
      <c r="G19" s="215"/>
      <c r="H19" s="222"/>
      <c r="I19" s="215">
        <f>SUMIF(F47:F62,A19,I47:I62)</f>
        <v>0</v>
      </c>
      <c r="J19" s="216"/>
    </row>
    <row r="20" spans="1:10" ht="23.25" customHeight="1" x14ac:dyDescent="0.2">
      <c r="A20" s="141" t="s">
        <v>89</v>
      </c>
      <c r="B20" s="142" t="s">
        <v>27</v>
      </c>
      <c r="C20" s="58"/>
      <c r="D20" s="59"/>
      <c r="E20" s="215"/>
      <c r="F20" s="222"/>
      <c r="G20" s="215"/>
      <c r="H20" s="222"/>
      <c r="I20" s="215">
        <f>SUMIF(F47:F62,A20,I47:I62)</f>
        <v>0</v>
      </c>
      <c r="J20" s="216"/>
    </row>
    <row r="21" spans="1:10" ht="23.25" customHeight="1" x14ac:dyDescent="0.2">
      <c r="A21" s="4"/>
      <c r="B21" s="74" t="s">
        <v>28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3">
        <f>ZakladDPHSniVypocet</f>
        <v>0</v>
      </c>
      <c r="H23" s="214"/>
      <c r="I23" s="21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8">
        <f>ZakladDPHSni*SazbaDPH1/100</f>
        <v>0</v>
      </c>
      <c r="H24" s="239"/>
      <c r="I24" s="23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3">
        <f>ZakladDPHZaklVypocet</f>
        <v>0</v>
      </c>
      <c r="H25" s="214"/>
      <c r="I25" s="21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9">
        <f>ZakladDPHZakl*SazbaDPH2/100</f>
        <v>0</v>
      </c>
      <c r="H26" s="210"/>
      <c r="I26" s="21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9">
        <f>ZakladDPHSniVypocet+ZakladDPHZaklVypocet</f>
        <v>0</v>
      </c>
      <c r="H28" s="219"/>
      <c r="I28" s="21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2">
        <f>ZakladDPHSni+DPHSni+ZakladDPHZakl+DPHZakl+Zaokrouhleni</f>
        <v>0</v>
      </c>
      <c r="H29" s="212"/>
      <c r="I29" s="212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43923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40" t="s">
        <v>46</v>
      </c>
      <c r="D39" s="241"/>
      <c r="E39" s="241"/>
      <c r="F39" s="108">
        <f>'Rozpočet Pol'!AC235</f>
        <v>0</v>
      </c>
      <c r="G39" s="109">
        <f>'Rozpočet Pol'!AD235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2" t="s">
        <v>54</v>
      </c>
      <c r="C40" s="243"/>
      <c r="D40" s="243"/>
      <c r="E40" s="24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45" t="s">
        <v>28</v>
      </c>
      <c r="J46" s="245"/>
    </row>
    <row r="47" spans="1:10" ht="25.5" customHeight="1" x14ac:dyDescent="0.2">
      <c r="A47" s="122"/>
      <c r="B47" s="130" t="s">
        <v>58</v>
      </c>
      <c r="C47" s="247" t="s">
        <v>59</v>
      </c>
      <c r="D47" s="248"/>
      <c r="E47" s="248"/>
      <c r="F47" s="132" t="s">
        <v>23</v>
      </c>
      <c r="G47" s="133"/>
      <c r="H47" s="133"/>
      <c r="I47" s="246">
        <f>'Rozpočet Pol'!G8</f>
        <v>0</v>
      </c>
      <c r="J47" s="246"/>
    </row>
    <row r="48" spans="1:10" ht="25.5" customHeight="1" x14ac:dyDescent="0.2">
      <c r="A48" s="122"/>
      <c r="B48" s="124" t="s">
        <v>60</v>
      </c>
      <c r="C48" s="230" t="s">
        <v>61</v>
      </c>
      <c r="D48" s="231"/>
      <c r="E48" s="231"/>
      <c r="F48" s="134" t="s">
        <v>23</v>
      </c>
      <c r="G48" s="135"/>
      <c r="H48" s="135"/>
      <c r="I48" s="229">
        <f>'Rozpočet Pol'!G44</f>
        <v>0</v>
      </c>
      <c r="J48" s="229"/>
    </row>
    <row r="49" spans="1:10" ht="25.5" customHeight="1" x14ac:dyDescent="0.2">
      <c r="A49" s="122"/>
      <c r="B49" s="124" t="s">
        <v>62</v>
      </c>
      <c r="C49" s="230" t="s">
        <v>63</v>
      </c>
      <c r="D49" s="231"/>
      <c r="E49" s="231"/>
      <c r="F49" s="134" t="s">
        <v>23</v>
      </c>
      <c r="G49" s="135"/>
      <c r="H49" s="135"/>
      <c r="I49" s="229">
        <f>'Rozpočet Pol'!G79</f>
        <v>0</v>
      </c>
      <c r="J49" s="229"/>
    </row>
    <row r="50" spans="1:10" ht="25.5" customHeight="1" x14ac:dyDescent="0.2">
      <c r="A50" s="122"/>
      <c r="B50" s="124" t="s">
        <v>64</v>
      </c>
      <c r="C50" s="230" t="s">
        <v>65</v>
      </c>
      <c r="D50" s="231"/>
      <c r="E50" s="231"/>
      <c r="F50" s="134" t="s">
        <v>23</v>
      </c>
      <c r="G50" s="135"/>
      <c r="H50" s="135"/>
      <c r="I50" s="229">
        <f>'Rozpočet Pol'!G87</f>
        <v>0</v>
      </c>
      <c r="J50" s="229"/>
    </row>
    <row r="51" spans="1:10" ht="25.5" customHeight="1" x14ac:dyDescent="0.2">
      <c r="A51" s="122"/>
      <c r="B51" s="124" t="s">
        <v>66</v>
      </c>
      <c r="C51" s="230" t="s">
        <v>67</v>
      </c>
      <c r="D51" s="231"/>
      <c r="E51" s="231"/>
      <c r="F51" s="134" t="s">
        <v>23</v>
      </c>
      <c r="G51" s="135"/>
      <c r="H51" s="135"/>
      <c r="I51" s="229">
        <f>'Rozpočet Pol'!G115</f>
        <v>0</v>
      </c>
      <c r="J51" s="229"/>
    </row>
    <row r="52" spans="1:10" ht="25.5" customHeight="1" x14ac:dyDescent="0.2">
      <c r="A52" s="122"/>
      <c r="B52" s="124" t="s">
        <v>68</v>
      </c>
      <c r="C52" s="230" t="s">
        <v>69</v>
      </c>
      <c r="D52" s="231"/>
      <c r="E52" s="231"/>
      <c r="F52" s="134" t="s">
        <v>23</v>
      </c>
      <c r="G52" s="135"/>
      <c r="H52" s="135"/>
      <c r="I52" s="229">
        <f>'Rozpočet Pol'!G144</f>
        <v>0</v>
      </c>
      <c r="J52" s="229"/>
    </row>
    <row r="53" spans="1:10" ht="25.5" customHeight="1" x14ac:dyDescent="0.2">
      <c r="A53" s="122"/>
      <c r="B53" s="124" t="s">
        <v>70</v>
      </c>
      <c r="C53" s="230" t="s">
        <v>71</v>
      </c>
      <c r="D53" s="231"/>
      <c r="E53" s="231"/>
      <c r="F53" s="134" t="s">
        <v>23</v>
      </c>
      <c r="G53" s="135"/>
      <c r="H53" s="135"/>
      <c r="I53" s="229">
        <f>'Rozpočet Pol'!G161</f>
        <v>0</v>
      </c>
      <c r="J53" s="229"/>
    </row>
    <row r="54" spans="1:10" ht="25.5" customHeight="1" x14ac:dyDescent="0.2">
      <c r="A54" s="122"/>
      <c r="B54" s="124" t="s">
        <v>72</v>
      </c>
      <c r="C54" s="230" t="s">
        <v>73</v>
      </c>
      <c r="D54" s="231"/>
      <c r="E54" s="231"/>
      <c r="F54" s="134" t="s">
        <v>23</v>
      </c>
      <c r="G54" s="135"/>
      <c r="H54" s="135"/>
      <c r="I54" s="229">
        <f>'Rozpočet Pol'!G175</f>
        <v>0</v>
      </c>
      <c r="J54" s="229"/>
    </row>
    <row r="55" spans="1:10" ht="25.5" customHeight="1" x14ac:dyDescent="0.2">
      <c r="A55" s="122"/>
      <c r="B55" s="124" t="s">
        <v>74</v>
      </c>
      <c r="C55" s="230" t="s">
        <v>75</v>
      </c>
      <c r="D55" s="231"/>
      <c r="E55" s="231"/>
      <c r="F55" s="134" t="s">
        <v>23</v>
      </c>
      <c r="G55" s="135"/>
      <c r="H55" s="135"/>
      <c r="I55" s="229">
        <f>'Rozpočet Pol'!G182</f>
        <v>0</v>
      </c>
      <c r="J55" s="229"/>
    </row>
    <row r="56" spans="1:10" ht="25.5" customHeight="1" x14ac:dyDescent="0.2">
      <c r="A56" s="122"/>
      <c r="B56" s="124" t="s">
        <v>76</v>
      </c>
      <c r="C56" s="230" t="s">
        <v>77</v>
      </c>
      <c r="D56" s="231"/>
      <c r="E56" s="231"/>
      <c r="F56" s="134" t="s">
        <v>23</v>
      </c>
      <c r="G56" s="135"/>
      <c r="H56" s="135"/>
      <c r="I56" s="229">
        <f>'Rozpočet Pol'!G189</f>
        <v>0</v>
      </c>
      <c r="J56" s="229"/>
    </row>
    <row r="57" spans="1:10" ht="25.5" customHeight="1" x14ac:dyDescent="0.2">
      <c r="A57" s="122"/>
      <c r="B57" s="124" t="s">
        <v>78</v>
      </c>
      <c r="C57" s="230" t="s">
        <v>79</v>
      </c>
      <c r="D57" s="231"/>
      <c r="E57" s="231"/>
      <c r="F57" s="134" t="s">
        <v>23</v>
      </c>
      <c r="G57" s="135"/>
      <c r="H57" s="135"/>
      <c r="I57" s="229">
        <f>'Rozpočet Pol'!G193</f>
        <v>0</v>
      </c>
      <c r="J57" s="229"/>
    </row>
    <row r="58" spans="1:10" ht="25.5" customHeight="1" x14ac:dyDescent="0.2">
      <c r="A58" s="122"/>
      <c r="B58" s="124" t="s">
        <v>80</v>
      </c>
      <c r="C58" s="230" t="s">
        <v>81</v>
      </c>
      <c r="D58" s="231"/>
      <c r="E58" s="231"/>
      <c r="F58" s="134" t="s">
        <v>23</v>
      </c>
      <c r="G58" s="135"/>
      <c r="H58" s="135"/>
      <c r="I58" s="229">
        <f>'Rozpočet Pol'!G216</f>
        <v>0</v>
      </c>
      <c r="J58" s="229"/>
    </row>
    <row r="59" spans="1:10" ht="25.5" customHeight="1" x14ac:dyDescent="0.2">
      <c r="A59" s="122"/>
      <c r="B59" s="124" t="s">
        <v>82</v>
      </c>
      <c r="C59" s="230" t="s">
        <v>83</v>
      </c>
      <c r="D59" s="231"/>
      <c r="E59" s="231"/>
      <c r="F59" s="134" t="s">
        <v>24</v>
      </c>
      <c r="G59" s="135"/>
      <c r="H59" s="135"/>
      <c r="I59" s="229">
        <f>'Rozpočet Pol'!G218</f>
        <v>0</v>
      </c>
      <c r="J59" s="229"/>
    </row>
    <row r="60" spans="1:10" ht="25.5" customHeight="1" x14ac:dyDescent="0.2">
      <c r="A60" s="122"/>
      <c r="B60" s="124" t="s">
        <v>84</v>
      </c>
      <c r="C60" s="230" t="s">
        <v>85</v>
      </c>
      <c r="D60" s="231"/>
      <c r="E60" s="231"/>
      <c r="F60" s="134" t="s">
        <v>24</v>
      </c>
      <c r="G60" s="135"/>
      <c r="H60" s="135"/>
      <c r="I60" s="229">
        <f>'Rozpočet Pol'!G221</f>
        <v>0</v>
      </c>
      <c r="J60" s="229"/>
    </row>
    <row r="61" spans="1:10" ht="25.5" customHeight="1" x14ac:dyDescent="0.2">
      <c r="A61" s="122"/>
      <c r="B61" s="124" t="s">
        <v>86</v>
      </c>
      <c r="C61" s="230" t="s">
        <v>87</v>
      </c>
      <c r="D61" s="231"/>
      <c r="E61" s="231"/>
      <c r="F61" s="134" t="s">
        <v>25</v>
      </c>
      <c r="G61" s="135"/>
      <c r="H61" s="135"/>
      <c r="I61" s="229">
        <f>'Rozpočet Pol'!G228</f>
        <v>0</v>
      </c>
      <c r="J61" s="229"/>
    </row>
    <row r="62" spans="1:10" ht="25.5" customHeight="1" x14ac:dyDescent="0.2">
      <c r="A62" s="122"/>
      <c r="B62" s="131" t="s">
        <v>88</v>
      </c>
      <c r="C62" s="250" t="s">
        <v>26</v>
      </c>
      <c r="D62" s="251"/>
      <c r="E62" s="251"/>
      <c r="F62" s="136" t="s">
        <v>88</v>
      </c>
      <c r="G62" s="137"/>
      <c r="H62" s="137"/>
      <c r="I62" s="249">
        <f>'Rozpočet Pol'!G230</f>
        <v>0</v>
      </c>
      <c r="J62" s="249"/>
    </row>
    <row r="63" spans="1:10" ht="25.5" customHeight="1" x14ac:dyDescent="0.2">
      <c r="A63" s="123"/>
      <c r="B63" s="127" t="s">
        <v>1</v>
      </c>
      <c r="C63" s="127"/>
      <c r="D63" s="128"/>
      <c r="E63" s="128"/>
      <c r="F63" s="138"/>
      <c r="G63" s="139"/>
      <c r="H63" s="139"/>
      <c r="I63" s="252">
        <f>SUM(I47:I62)</f>
        <v>0</v>
      </c>
      <c r="J63" s="252"/>
    </row>
    <row r="64" spans="1:10" x14ac:dyDescent="0.2">
      <c r="F64" s="140"/>
      <c r="G64" s="96"/>
      <c r="H64" s="140"/>
      <c r="I64" s="96"/>
      <c r="J64" s="96"/>
    </row>
    <row r="65" spans="6:10" x14ac:dyDescent="0.2">
      <c r="F65" s="140"/>
      <c r="G65" s="96"/>
      <c r="H65" s="140"/>
      <c r="I65" s="96"/>
      <c r="J65" s="96"/>
    </row>
    <row r="66" spans="6:10" x14ac:dyDescent="0.2">
      <c r="F66" s="140"/>
      <c r="G66" s="96"/>
      <c r="H66" s="140"/>
      <c r="I66" s="96"/>
      <c r="J6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5"/>
  <sheetViews>
    <sheetView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2" max="22" width="8.42578125" customWidth="1"/>
    <col min="29" max="39" width="0" hidden="1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91</v>
      </c>
    </row>
    <row r="2" spans="1:60" ht="24.95" customHeight="1" x14ac:dyDescent="0.2">
      <c r="A2" s="145" t="s">
        <v>90</v>
      </c>
      <c r="B2" s="143"/>
      <c r="C2" s="270" t="s">
        <v>46</v>
      </c>
      <c r="D2" s="271"/>
      <c r="E2" s="271"/>
      <c r="F2" s="271"/>
      <c r="G2" s="272"/>
      <c r="AE2" t="s">
        <v>92</v>
      </c>
    </row>
    <row r="3" spans="1:60" ht="24.95" customHeight="1" x14ac:dyDescent="0.2">
      <c r="A3" s="146" t="s">
        <v>7</v>
      </c>
      <c r="B3" s="144"/>
      <c r="C3" s="273" t="s">
        <v>43</v>
      </c>
      <c r="D3" s="274"/>
      <c r="E3" s="274"/>
      <c r="F3" s="274"/>
      <c r="G3" s="275"/>
      <c r="AE3" t="s">
        <v>93</v>
      </c>
    </row>
    <row r="4" spans="1:60" ht="24.95" hidden="1" customHeight="1" x14ac:dyDescent="0.2">
      <c r="A4" s="146" t="s">
        <v>8</v>
      </c>
      <c r="B4" s="144"/>
      <c r="C4" s="273"/>
      <c r="D4" s="274"/>
      <c r="E4" s="274"/>
      <c r="F4" s="274"/>
      <c r="G4" s="275"/>
      <c r="AE4" t="s">
        <v>94</v>
      </c>
    </row>
    <row r="5" spans="1:60" hidden="1" x14ac:dyDescent="0.2">
      <c r="A5" s="147" t="s">
        <v>95</v>
      </c>
      <c r="B5" s="148"/>
      <c r="C5" s="149"/>
      <c r="D5" s="150"/>
      <c r="E5" s="150"/>
      <c r="F5" s="150"/>
      <c r="G5" s="151"/>
      <c r="V5" s="151"/>
      <c r="AE5" t="s">
        <v>96</v>
      </c>
    </row>
    <row r="7" spans="1:60" ht="38.25" x14ac:dyDescent="0.2">
      <c r="A7" s="156" t="s">
        <v>97</v>
      </c>
      <c r="B7" s="157" t="s">
        <v>98</v>
      </c>
      <c r="C7" s="157" t="s">
        <v>99</v>
      </c>
      <c r="D7" s="156" t="s">
        <v>100</v>
      </c>
      <c r="E7" s="156" t="s">
        <v>101</v>
      </c>
      <c r="F7" s="152" t="s">
        <v>102</v>
      </c>
      <c r="G7" s="177" t="s">
        <v>28</v>
      </c>
      <c r="H7" s="178" t="s">
        <v>29</v>
      </c>
      <c r="I7" s="178" t="s">
        <v>103</v>
      </c>
      <c r="J7" s="178" t="s">
        <v>30</v>
      </c>
      <c r="K7" s="178" t="s">
        <v>104</v>
      </c>
      <c r="L7" s="178" t="s">
        <v>105</v>
      </c>
      <c r="M7" s="178" t="s">
        <v>106</v>
      </c>
      <c r="N7" s="178" t="s">
        <v>107</v>
      </c>
      <c r="O7" s="178" t="s">
        <v>108</v>
      </c>
      <c r="P7" s="178" t="s">
        <v>109</v>
      </c>
      <c r="Q7" s="178" t="s">
        <v>110</v>
      </c>
      <c r="R7" s="178" t="s">
        <v>111</v>
      </c>
      <c r="S7" s="178" t="s">
        <v>112</v>
      </c>
      <c r="T7" s="178" t="s">
        <v>113</v>
      </c>
      <c r="U7" s="159" t="s">
        <v>114</v>
      </c>
      <c r="V7" s="156" t="s">
        <v>383</v>
      </c>
    </row>
    <row r="8" spans="1:60" x14ac:dyDescent="0.2">
      <c r="A8" s="179" t="s">
        <v>115</v>
      </c>
      <c r="B8" s="180" t="s">
        <v>58</v>
      </c>
      <c r="C8" s="181" t="s">
        <v>59</v>
      </c>
      <c r="D8" s="182"/>
      <c r="E8" s="183"/>
      <c r="F8" s="184"/>
      <c r="G8" s="184"/>
      <c r="H8" s="184"/>
      <c r="I8" s="184">
        <f>SUM(I9:I43)</f>
        <v>0</v>
      </c>
      <c r="J8" s="184"/>
      <c r="K8" s="184">
        <f>SUM(K9:K43)</f>
        <v>0</v>
      </c>
      <c r="L8" s="184"/>
      <c r="M8" s="184">
        <f>SUM(M9:M43)</f>
        <v>0</v>
      </c>
      <c r="N8" s="158"/>
      <c r="O8" s="158">
        <f>SUM(O9:O43)</f>
        <v>0</v>
      </c>
      <c r="P8" s="158"/>
      <c r="Q8" s="158">
        <f>SUM(Q9:Q43)</f>
        <v>0</v>
      </c>
      <c r="R8" s="158"/>
      <c r="S8" s="158"/>
      <c r="T8" s="179"/>
      <c r="U8" s="158">
        <f>SUM(U9:U43)</f>
        <v>0</v>
      </c>
      <c r="V8" s="184"/>
      <c r="AE8" t="s">
        <v>116</v>
      </c>
    </row>
    <row r="9" spans="1:60" outlineLevel="1" x14ac:dyDescent="0.2">
      <c r="A9" s="154">
        <v>1</v>
      </c>
      <c r="B9" s="160" t="s">
        <v>117</v>
      </c>
      <c r="C9" s="197" t="s">
        <v>59</v>
      </c>
      <c r="D9" s="162" t="s">
        <v>117</v>
      </c>
      <c r="E9" s="170"/>
      <c r="F9" s="174"/>
      <c r="G9" s="175"/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75"/>
      <c r="W9" s="153"/>
      <c r="X9" s="153"/>
      <c r="Y9" s="153"/>
      <c r="Z9" s="153"/>
      <c r="AA9" s="153"/>
      <c r="AB9" s="153"/>
      <c r="AC9" s="153"/>
      <c r="AD9" s="153"/>
      <c r="AE9" s="153" t="s">
        <v>118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8" t="s">
        <v>119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75"/>
      <c r="W10" s="153"/>
      <c r="X10" s="153"/>
      <c r="Y10" s="153"/>
      <c r="Z10" s="153"/>
      <c r="AA10" s="153"/>
      <c r="AB10" s="153"/>
      <c r="AC10" s="153"/>
      <c r="AD10" s="153"/>
      <c r="AE10" s="153" t="s">
        <v>120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8" t="s">
        <v>121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75"/>
      <c r="W11" s="153"/>
      <c r="X11" s="153"/>
      <c r="Y11" s="153"/>
      <c r="Z11" s="153"/>
      <c r="AA11" s="153"/>
      <c r="AB11" s="153"/>
      <c r="AC11" s="153"/>
      <c r="AD11" s="153"/>
      <c r="AE11" s="153" t="s">
        <v>120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122</v>
      </c>
      <c r="D12" s="165"/>
      <c r="E12" s="171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75"/>
      <c r="W12" s="153"/>
      <c r="X12" s="153"/>
      <c r="Y12" s="153"/>
      <c r="Z12" s="153"/>
      <c r="AA12" s="153"/>
      <c r="AB12" s="153"/>
      <c r="AC12" s="153"/>
      <c r="AD12" s="153"/>
      <c r="AE12" s="153" t="s">
        <v>120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8" t="s">
        <v>123</v>
      </c>
      <c r="D13" s="165"/>
      <c r="E13" s="171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75"/>
      <c r="W13" s="153"/>
      <c r="X13" s="153"/>
      <c r="Y13" s="153"/>
      <c r="Z13" s="153"/>
      <c r="AA13" s="153"/>
      <c r="AB13" s="153"/>
      <c r="AC13" s="153"/>
      <c r="AD13" s="153"/>
      <c r="AE13" s="153" t="s">
        <v>120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8" t="s">
        <v>124</v>
      </c>
      <c r="D14" s="165"/>
      <c r="E14" s="171"/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75"/>
      <c r="W14" s="153"/>
      <c r="X14" s="153"/>
      <c r="Y14" s="153"/>
      <c r="Z14" s="153"/>
      <c r="AA14" s="153"/>
      <c r="AB14" s="153"/>
      <c r="AC14" s="153"/>
      <c r="AD14" s="153"/>
      <c r="AE14" s="153" t="s">
        <v>120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8" t="s">
        <v>125</v>
      </c>
      <c r="D15" s="165"/>
      <c r="E15" s="171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75"/>
      <c r="W15" s="153"/>
      <c r="X15" s="153"/>
      <c r="Y15" s="153"/>
      <c r="Z15" s="153"/>
      <c r="AA15" s="153"/>
      <c r="AB15" s="153"/>
      <c r="AC15" s="153"/>
      <c r="AD15" s="153"/>
      <c r="AE15" s="153" t="s">
        <v>120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8" t="s">
        <v>126</v>
      </c>
      <c r="D16" s="165"/>
      <c r="E16" s="171"/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75"/>
      <c r="W16" s="153"/>
      <c r="X16" s="153"/>
      <c r="Y16" s="153"/>
      <c r="Z16" s="153"/>
      <c r="AA16" s="153"/>
      <c r="AB16" s="153"/>
      <c r="AC16" s="153"/>
      <c r="AD16" s="153"/>
      <c r="AE16" s="153" t="s">
        <v>120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8" t="s">
        <v>127</v>
      </c>
      <c r="D17" s="165"/>
      <c r="E17" s="171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75"/>
      <c r="W17" s="153"/>
      <c r="X17" s="153"/>
      <c r="Y17" s="153"/>
      <c r="Z17" s="153"/>
      <c r="AA17" s="153"/>
      <c r="AB17" s="153"/>
      <c r="AC17" s="153"/>
      <c r="AD17" s="153"/>
      <c r="AE17" s="153" t="s">
        <v>120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8" t="s">
        <v>128</v>
      </c>
      <c r="D18" s="165"/>
      <c r="E18" s="171"/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75"/>
      <c r="W18" s="153"/>
      <c r="X18" s="153"/>
      <c r="Y18" s="153"/>
      <c r="Z18" s="153"/>
      <c r="AA18" s="153"/>
      <c r="AB18" s="153"/>
      <c r="AC18" s="153"/>
      <c r="AD18" s="153"/>
      <c r="AE18" s="153" t="s">
        <v>120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8" t="s">
        <v>129</v>
      </c>
      <c r="D19" s="165"/>
      <c r="E19" s="171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75"/>
      <c r="W19" s="153"/>
      <c r="X19" s="153"/>
      <c r="Y19" s="153"/>
      <c r="Z19" s="153"/>
      <c r="AA19" s="153"/>
      <c r="AB19" s="153"/>
      <c r="AC19" s="153"/>
      <c r="AD19" s="153"/>
      <c r="AE19" s="153" t="s">
        <v>120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8" t="s">
        <v>130</v>
      </c>
      <c r="D20" s="165"/>
      <c r="E20" s="171"/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75"/>
      <c r="W20" s="153"/>
      <c r="X20" s="153"/>
      <c r="Y20" s="153"/>
      <c r="Z20" s="153"/>
      <c r="AA20" s="153"/>
      <c r="AB20" s="153"/>
      <c r="AC20" s="153"/>
      <c r="AD20" s="153"/>
      <c r="AE20" s="153" t="s">
        <v>120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8" t="s">
        <v>131</v>
      </c>
      <c r="D21" s="165"/>
      <c r="E21" s="171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75"/>
      <c r="W21" s="153"/>
      <c r="X21" s="153"/>
      <c r="Y21" s="153"/>
      <c r="Z21" s="153"/>
      <c r="AA21" s="153"/>
      <c r="AB21" s="153"/>
      <c r="AC21" s="153"/>
      <c r="AD21" s="153"/>
      <c r="AE21" s="153" t="s">
        <v>120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8" t="s">
        <v>132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75"/>
      <c r="W22" s="153"/>
      <c r="X22" s="153"/>
      <c r="Y22" s="153"/>
      <c r="Z22" s="153"/>
      <c r="AA22" s="153"/>
      <c r="AB22" s="153"/>
      <c r="AC22" s="153"/>
      <c r="AD22" s="153"/>
      <c r="AE22" s="153" t="s">
        <v>120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8" t="s">
        <v>133</v>
      </c>
      <c r="D23" s="165"/>
      <c r="E23" s="171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75"/>
      <c r="W23" s="153"/>
      <c r="X23" s="153"/>
      <c r="Y23" s="153"/>
      <c r="Z23" s="153"/>
      <c r="AA23" s="153"/>
      <c r="AB23" s="153"/>
      <c r="AC23" s="153"/>
      <c r="AD23" s="153"/>
      <c r="AE23" s="153" t="s">
        <v>120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8" t="s">
        <v>134</v>
      </c>
      <c r="D24" s="165"/>
      <c r="E24" s="171"/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75"/>
      <c r="W24" s="153"/>
      <c r="X24" s="153"/>
      <c r="Y24" s="153"/>
      <c r="Z24" s="153"/>
      <c r="AA24" s="153"/>
      <c r="AB24" s="153"/>
      <c r="AC24" s="153"/>
      <c r="AD24" s="153"/>
      <c r="AE24" s="153" t="s">
        <v>120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8" t="s">
        <v>135</v>
      </c>
      <c r="D25" s="165"/>
      <c r="E25" s="171"/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75"/>
      <c r="W25" s="153"/>
      <c r="X25" s="153"/>
      <c r="Y25" s="153"/>
      <c r="Z25" s="153"/>
      <c r="AA25" s="153"/>
      <c r="AB25" s="153"/>
      <c r="AC25" s="153"/>
      <c r="AD25" s="153"/>
      <c r="AE25" s="153" t="s">
        <v>120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8" t="s">
        <v>136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75"/>
      <c r="W26" s="153"/>
      <c r="X26" s="153"/>
      <c r="Y26" s="153"/>
      <c r="Z26" s="153"/>
      <c r="AA26" s="153"/>
      <c r="AB26" s="153"/>
      <c r="AC26" s="153"/>
      <c r="AD26" s="153"/>
      <c r="AE26" s="153" t="s">
        <v>120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8" t="s">
        <v>137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75"/>
      <c r="W27" s="153"/>
      <c r="X27" s="153"/>
      <c r="Y27" s="153"/>
      <c r="Z27" s="153"/>
      <c r="AA27" s="153"/>
      <c r="AB27" s="153"/>
      <c r="AC27" s="153"/>
      <c r="AD27" s="153"/>
      <c r="AE27" s="153" t="s">
        <v>120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138</v>
      </c>
      <c r="D28" s="165"/>
      <c r="E28" s="171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75"/>
      <c r="W28" s="153"/>
      <c r="X28" s="153"/>
      <c r="Y28" s="153"/>
      <c r="Z28" s="153"/>
      <c r="AA28" s="153"/>
      <c r="AB28" s="153"/>
      <c r="AC28" s="153"/>
      <c r="AD28" s="153"/>
      <c r="AE28" s="153" t="s">
        <v>120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8" t="s">
        <v>139</v>
      </c>
      <c r="D29" s="165"/>
      <c r="E29" s="171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75"/>
      <c r="W29" s="153"/>
      <c r="X29" s="153"/>
      <c r="Y29" s="153"/>
      <c r="Z29" s="153"/>
      <c r="AA29" s="153"/>
      <c r="AB29" s="153"/>
      <c r="AC29" s="153"/>
      <c r="AD29" s="153"/>
      <c r="AE29" s="153" t="s">
        <v>120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8" t="s">
        <v>140</v>
      </c>
      <c r="D30" s="165"/>
      <c r="E30" s="171"/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75"/>
      <c r="W30" s="153"/>
      <c r="X30" s="153"/>
      <c r="Y30" s="153"/>
      <c r="Z30" s="153"/>
      <c r="AA30" s="153"/>
      <c r="AB30" s="153"/>
      <c r="AC30" s="153"/>
      <c r="AD30" s="153"/>
      <c r="AE30" s="153" t="s">
        <v>120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8" t="s">
        <v>141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75"/>
      <c r="W31" s="153"/>
      <c r="X31" s="153"/>
      <c r="Y31" s="153"/>
      <c r="Z31" s="153"/>
      <c r="AA31" s="153"/>
      <c r="AB31" s="153"/>
      <c r="AC31" s="153"/>
      <c r="AD31" s="153"/>
      <c r="AE31" s="153" t="s">
        <v>120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8" t="s">
        <v>142</v>
      </c>
      <c r="D32" s="165"/>
      <c r="E32" s="171"/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75"/>
      <c r="W32" s="153"/>
      <c r="X32" s="153"/>
      <c r="Y32" s="153"/>
      <c r="Z32" s="153"/>
      <c r="AA32" s="153"/>
      <c r="AB32" s="153"/>
      <c r="AC32" s="153"/>
      <c r="AD32" s="153"/>
      <c r="AE32" s="153" t="s">
        <v>120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8" t="s">
        <v>143</v>
      </c>
      <c r="D33" s="165"/>
      <c r="E33" s="171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75"/>
      <c r="W33" s="153"/>
      <c r="X33" s="153"/>
      <c r="Y33" s="153"/>
      <c r="Z33" s="153"/>
      <c r="AA33" s="153"/>
      <c r="AB33" s="153"/>
      <c r="AC33" s="153"/>
      <c r="AD33" s="153"/>
      <c r="AE33" s="153" t="s">
        <v>120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8" t="s">
        <v>144</v>
      </c>
      <c r="D34" s="165"/>
      <c r="E34" s="171"/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75"/>
      <c r="W34" s="153"/>
      <c r="X34" s="153"/>
      <c r="Y34" s="153"/>
      <c r="Z34" s="153"/>
      <c r="AA34" s="153"/>
      <c r="AB34" s="153"/>
      <c r="AC34" s="153"/>
      <c r="AD34" s="153"/>
      <c r="AE34" s="153" t="s">
        <v>120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8" t="s">
        <v>145</v>
      </c>
      <c r="D35" s="165"/>
      <c r="E35" s="171"/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75"/>
      <c r="W35" s="153"/>
      <c r="X35" s="153"/>
      <c r="Y35" s="153"/>
      <c r="Z35" s="153"/>
      <c r="AA35" s="153"/>
      <c r="AB35" s="153"/>
      <c r="AC35" s="153"/>
      <c r="AD35" s="153"/>
      <c r="AE35" s="153" t="s">
        <v>120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8" t="s">
        <v>146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75"/>
      <c r="W36" s="153"/>
      <c r="X36" s="153"/>
      <c r="Y36" s="153"/>
      <c r="Z36" s="153"/>
      <c r="AA36" s="153"/>
      <c r="AB36" s="153"/>
      <c r="AC36" s="153"/>
      <c r="AD36" s="153"/>
      <c r="AE36" s="153" t="s">
        <v>120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8" t="s">
        <v>147</v>
      </c>
      <c r="D37" s="165"/>
      <c r="E37" s="171"/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75"/>
      <c r="W37" s="153"/>
      <c r="X37" s="153"/>
      <c r="Y37" s="153"/>
      <c r="Z37" s="153"/>
      <c r="AA37" s="153"/>
      <c r="AB37" s="153"/>
      <c r="AC37" s="153"/>
      <c r="AD37" s="153"/>
      <c r="AE37" s="153" t="s">
        <v>120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8" t="s">
        <v>148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3"/>
      <c r="O38" s="163"/>
      <c r="P38" s="163"/>
      <c r="Q38" s="163"/>
      <c r="R38" s="163"/>
      <c r="S38" s="163"/>
      <c r="T38" s="164"/>
      <c r="U38" s="163"/>
      <c r="V38" s="175"/>
      <c r="W38" s="153"/>
      <c r="X38" s="153"/>
      <c r="Y38" s="153"/>
      <c r="Z38" s="153"/>
      <c r="AA38" s="153"/>
      <c r="AB38" s="153"/>
      <c r="AC38" s="153"/>
      <c r="AD38" s="153"/>
      <c r="AE38" s="153" t="s">
        <v>120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8" t="s">
        <v>149</v>
      </c>
      <c r="D39" s="165"/>
      <c r="E39" s="171"/>
      <c r="F39" s="175"/>
      <c r="G39" s="175"/>
      <c r="H39" s="175"/>
      <c r="I39" s="175"/>
      <c r="J39" s="175"/>
      <c r="K39" s="175"/>
      <c r="L39" s="175"/>
      <c r="M39" s="175"/>
      <c r="N39" s="163"/>
      <c r="O39" s="163"/>
      <c r="P39" s="163"/>
      <c r="Q39" s="163"/>
      <c r="R39" s="163"/>
      <c r="S39" s="163"/>
      <c r="T39" s="164"/>
      <c r="U39" s="163"/>
      <c r="V39" s="175"/>
      <c r="W39" s="153"/>
      <c r="X39" s="153"/>
      <c r="Y39" s="153"/>
      <c r="Z39" s="153"/>
      <c r="AA39" s="153"/>
      <c r="AB39" s="153"/>
      <c r="AC39" s="153"/>
      <c r="AD39" s="153"/>
      <c r="AE39" s="153" t="s">
        <v>120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8" t="s">
        <v>150</v>
      </c>
      <c r="D40" s="165"/>
      <c r="E40" s="171"/>
      <c r="F40" s="175"/>
      <c r="G40" s="175"/>
      <c r="H40" s="175"/>
      <c r="I40" s="175"/>
      <c r="J40" s="175"/>
      <c r="K40" s="175"/>
      <c r="L40" s="175"/>
      <c r="M40" s="175"/>
      <c r="N40" s="163"/>
      <c r="O40" s="163"/>
      <c r="P40" s="163"/>
      <c r="Q40" s="163"/>
      <c r="R40" s="163"/>
      <c r="S40" s="163"/>
      <c r="T40" s="164"/>
      <c r="U40" s="163"/>
      <c r="V40" s="175"/>
      <c r="W40" s="153"/>
      <c r="X40" s="153"/>
      <c r="Y40" s="153"/>
      <c r="Z40" s="153"/>
      <c r="AA40" s="153"/>
      <c r="AB40" s="153"/>
      <c r="AC40" s="153"/>
      <c r="AD40" s="153"/>
      <c r="AE40" s="153" t="s">
        <v>120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8" t="s">
        <v>151</v>
      </c>
      <c r="D41" s="165"/>
      <c r="E41" s="171"/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75"/>
      <c r="W41" s="153"/>
      <c r="X41" s="153"/>
      <c r="Y41" s="153"/>
      <c r="Z41" s="153"/>
      <c r="AA41" s="153"/>
      <c r="AB41" s="153"/>
      <c r="AC41" s="153"/>
      <c r="AD41" s="153"/>
      <c r="AE41" s="153" t="s">
        <v>120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8" t="s">
        <v>152</v>
      </c>
      <c r="D42" s="165"/>
      <c r="E42" s="171"/>
      <c r="F42" s="175"/>
      <c r="G42" s="175"/>
      <c r="H42" s="175"/>
      <c r="I42" s="175"/>
      <c r="J42" s="175"/>
      <c r="K42" s="175"/>
      <c r="L42" s="175"/>
      <c r="M42" s="175"/>
      <c r="N42" s="163"/>
      <c r="O42" s="163"/>
      <c r="P42" s="163"/>
      <c r="Q42" s="163"/>
      <c r="R42" s="163"/>
      <c r="S42" s="163"/>
      <c r="T42" s="164"/>
      <c r="U42" s="163"/>
      <c r="V42" s="175"/>
      <c r="W42" s="153"/>
      <c r="X42" s="153"/>
      <c r="Y42" s="153"/>
      <c r="Z42" s="153"/>
      <c r="AA42" s="153"/>
      <c r="AB42" s="153"/>
      <c r="AC42" s="153"/>
      <c r="AD42" s="153"/>
      <c r="AE42" s="153" t="s">
        <v>120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8" t="s">
        <v>153</v>
      </c>
      <c r="D43" s="165"/>
      <c r="E43" s="171"/>
      <c r="F43" s="175"/>
      <c r="G43" s="175"/>
      <c r="H43" s="175"/>
      <c r="I43" s="175"/>
      <c r="J43" s="175"/>
      <c r="K43" s="175"/>
      <c r="L43" s="175"/>
      <c r="M43" s="175"/>
      <c r="N43" s="163"/>
      <c r="O43" s="163"/>
      <c r="P43" s="163"/>
      <c r="Q43" s="163"/>
      <c r="R43" s="163"/>
      <c r="S43" s="163"/>
      <c r="T43" s="164"/>
      <c r="U43" s="163"/>
      <c r="V43" s="175"/>
      <c r="W43" s="153"/>
      <c r="X43" s="153"/>
      <c r="Y43" s="153"/>
      <c r="Z43" s="153"/>
      <c r="AA43" s="153"/>
      <c r="AB43" s="153"/>
      <c r="AC43" s="153"/>
      <c r="AD43" s="153"/>
      <c r="AE43" s="153" t="s">
        <v>120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55" t="s">
        <v>115</v>
      </c>
      <c r="B44" s="161" t="s">
        <v>60</v>
      </c>
      <c r="C44" s="199" t="s">
        <v>61</v>
      </c>
      <c r="D44" s="166"/>
      <c r="E44" s="172"/>
      <c r="F44" s="176"/>
      <c r="G44" s="176">
        <f>SUMIF(AE45:AE78,"&lt;&gt;NOR",G45:G78)</f>
        <v>0</v>
      </c>
      <c r="H44" s="176"/>
      <c r="I44" s="176">
        <f>SUM(I45:I78)</f>
        <v>0</v>
      </c>
      <c r="J44" s="176"/>
      <c r="K44" s="176">
        <f>SUM(K45:K78)</f>
        <v>0</v>
      </c>
      <c r="L44" s="176"/>
      <c r="M44" s="176">
        <f>SUM(M45:M78)</f>
        <v>0</v>
      </c>
      <c r="N44" s="167"/>
      <c r="O44" s="167">
        <f>SUM(O45:O78)</f>
        <v>16.466950000000001</v>
      </c>
      <c r="P44" s="167"/>
      <c r="Q44" s="167">
        <f>SUM(Q45:Q78)</f>
        <v>0</v>
      </c>
      <c r="R44" s="167"/>
      <c r="S44" s="167"/>
      <c r="T44" s="168"/>
      <c r="U44" s="167">
        <f>SUM(U45:U78)</f>
        <v>39.17</v>
      </c>
      <c r="V44" s="176"/>
      <c r="AE44" t="s">
        <v>116</v>
      </c>
    </row>
    <row r="45" spans="1:60" outlineLevel="1" x14ac:dyDescent="0.2">
      <c r="A45" s="154">
        <v>2</v>
      </c>
      <c r="B45" s="160" t="s">
        <v>154</v>
      </c>
      <c r="C45" s="197" t="s">
        <v>155</v>
      </c>
      <c r="D45" s="162" t="s">
        <v>156</v>
      </c>
      <c r="E45" s="170">
        <v>3.8946000000000001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9.7000000000000003E-2</v>
      </c>
      <c r="U45" s="163">
        <f>ROUND(E45*T45,2)</f>
        <v>0.38</v>
      </c>
      <c r="V45" s="175" t="s">
        <v>384</v>
      </c>
      <c r="W45" s="153"/>
      <c r="X45" s="153"/>
      <c r="Y45" s="153"/>
      <c r="Z45" s="153"/>
      <c r="AA45" s="153"/>
      <c r="AB45" s="153"/>
      <c r="AC45" s="153"/>
      <c r="AD45" s="153"/>
      <c r="AE45" s="153" t="s">
        <v>118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8" t="s">
        <v>157</v>
      </c>
      <c r="D46" s="165"/>
      <c r="E46" s="171"/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75"/>
      <c r="W46" s="153"/>
      <c r="X46" s="153"/>
      <c r="Y46" s="153"/>
      <c r="Z46" s="153"/>
      <c r="AA46" s="153"/>
      <c r="AB46" s="153"/>
      <c r="AC46" s="153"/>
      <c r="AD46" s="153"/>
      <c r="AE46" s="153" t="s">
        <v>120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8" t="s">
        <v>158</v>
      </c>
      <c r="D47" s="165"/>
      <c r="E47" s="171"/>
      <c r="F47" s="175"/>
      <c r="G47" s="175"/>
      <c r="H47" s="175"/>
      <c r="I47" s="175"/>
      <c r="J47" s="175"/>
      <c r="K47" s="175"/>
      <c r="L47" s="175"/>
      <c r="M47" s="175"/>
      <c r="N47" s="163"/>
      <c r="O47" s="163"/>
      <c r="P47" s="163"/>
      <c r="Q47" s="163"/>
      <c r="R47" s="163"/>
      <c r="S47" s="163"/>
      <c r="T47" s="164"/>
      <c r="U47" s="163"/>
      <c r="V47" s="175"/>
      <c r="W47" s="153"/>
      <c r="X47" s="153"/>
      <c r="Y47" s="153"/>
      <c r="Z47" s="153"/>
      <c r="AA47" s="153"/>
      <c r="AB47" s="153"/>
      <c r="AC47" s="153"/>
      <c r="AD47" s="153"/>
      <c r="AE47" s="153" t="s">
        <v>120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8" t="s">
        <v>159</v>
      </c>
      <c r="D48" s="165"/>
      <c r="E48" s="171"/>
      <c r="F48" s="175"/>
      <c r="G48" s="175"/>
      <c r="H48" s="175"/>
      <c r="I48" s="175"/>
      <c r="J48" s="175"/>
      <c r="K48" s="175"/>
      <c r="L48" s="175"/>
      <c r="M48" s="175"/>
      <c r="N48" s="163"/>
      <c r="O48" s="163"/>
      <c r="P48" s="163"/>
      <c r="Q48" s="163"/>
      <c r="R48" s="163"/>
      <c r="S48" s="163"/>
      <c r="T48" s="164"/>
      <c r="U48" s="163"/>
      <c r="V48" s="175"/>
      <c r="W48" s="153"/>
      <c r="X48" s="153"/>
      <c r="Y48" s="153"/>
      <c r="Z48" s="153"/>
      <c r="AA48" s="153"/>
      <c r="AB48" s="153"/>
      <c r="AC48" s="153"/>
      <c r="AD48" s="153"/>
      <c r="AE48" s="153" t="s">
        <v>120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0"/>
      <c r="C49" s="198" t="s">
        <v>160</v>
      </c>
      <c r="D49" s="165"/>
      <c r="E49" s="171">
        <v>0.89459999999999995</v>
      </c>
      <c r="F49" s="175"/>
      <c r="G49" s="175"/>
      <c r="H49" s="175"/>
      <c r="I49" s="175"/>
      <c r="J49" s="175"/>
      <c r="K49" s="175"/>
      <c r="L49" s="175"/>
      <c r="M49" s="175"/>
      <c r="N49" s="163"/>
      <c r="O49" s="163"/>
      <c r="P49" s="163"/>
      <c r="Q49" s="163"/>
      <c r="R49" s="163"/>
      <c r="S49" s="163"/>
      <c r="T49" s="164"/>
      <c r="U49" s="163"/>
      <c r="V49" s="175"/>
      <c r="W49" s="153"/>
      <c r="X49" s="153"/>
      <c r="Y49" s="153"/>
      <c r="Z49" s="153"/>
      <c r="AA49" s="153"/>
      <c r="AB49" s="153"/>
      <c r="AC49" s="153"/>
      <c r="AD49" s="153"/>
      <c r="AE49" s="153" t="s">
        <v>120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200" t="s">
        <v>161</v>
      </c>
      <c r="D50" s="169"/>
      <c r="E50" s="173">
        <v>0.89459999999999995</v>
      </c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75"/>
      <c r="W50" s="153"/>
      <c r="X50" s="153"/>
      <c r="Y50" s="153"/>
      <c r="Z50" s="153"/>
      <c r="AA50" s="153"/>
      <c r="AB50" s="153"/>
      <c r="AC50" s="153"/>
      <c r="AD50" s="153"/>
      <c r="AE50" s="153" t="s">
        <v>120</v>
      </c>
      <c r="AF50" s="153">
        <v>1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198" t="s">
        <v>162</v>
      </c>
      <c r="D51" s="165"/>
      <c r="E51" s="171">
        <v>3</v>
      </c>
      <c r="F51" s="175"/>
      <c r="G51" s="175"/>
      <c r="H51" s="175"/>
      <c r="I51" s="175"/>
      <c r="J51" s="175"/>
      <c r="K51" s="175"/>
      <c r="L51" s="175"/>
      <c r="M51" s="175"/>
      <c r="N51" s="163"/>
      <c r="O51" s="163"/>
      <c r="P51" s="163"/>
      <c r="Q51" s="163"/>
      <c r="R51" s="163"/>
      <c r="S51" s="163"/>
      <c r="T51" s="164"/>
      <c r="U51" s="163"/>
      <c r="V51" s="175"/>
      <c r="W51" s="153"/>
      <c r="X51" s="153"/>
      <c r="Y51" s="153"/>
      <c r="Z51" s="153"/>
      <c r="AA51" s="153"/>
      <c r="AB51" s="153"/>
      <c r="AC51" s="153"/>
      <c r="AD51" s="153"/>
      <c r="AE51" s="153" t="s">
        <v>120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200" t="s">
        <v>161</v>
      </c>
      <c r="D52" s="169"/>
      <c r="E52" s="173">
        <v>3</v>
      </c>
      <c r="F52" s="175"/>
      <c r="G52" s="175"/>
      <c r="H52" s="175"/>
      <c r="I52" s="175"/>
      <c r="J52" s="175"/>
      <c r="K52" s="175"/>
      <c r="L52" s="175"/>
      <c r="M52" s="175"/>
      <c r="N52" s="163"/>
      <c r="O52" s="163"/>
      <c r="P52" s="163"/>
      <c r="Q52" s="163"/>
      <c r="R52" s="163"/>
      <c r="S52" s="163"/>
      <c r="T52" s="164"/>
      <c r="U52" s="163"/>
      <c r="V52" s="175"/>
      <c r="W52" s="153"/>
      <c r="X52" s="153"/>
      <c r="Y52" s="153"/>
      <c r="Z52" s="153"/>
      <c r="AA52" s="153"/>
      <c r="AB52" s="153"/>
      <c r="AC52" s="153"/>
      <c r="AD52" s="153"/>
      <c r="AE52" s="153" t="s">
        <v>120</v>
      </c>
      <c r="AF52" s="153">
        <v>1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3</v>
      </c>
      <c r="B53" s="160" t="s">
        <v>163</v>
      </c>
      <c r="C53" s="197" t="s">
        <v>164</v>
      </c>
      <c r="D53" s="162" t="s">
        <v>156</v>
      </c>
      <c r="E53" s="170">
        <v>20.928000000000001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0.26666000000000001</v>
      </c>
      <c r="U53" s="163">
        <f>ROUND(E53*T53,2)</f>
        <v>5.58</v>
      </c>
      <c r="V53" s="175" t="s">
        <v>384</v>
      </c>
      <c r="W53" s="153"/>
      <c r="X53" s="153"/>
      <c r="Y53" s="153"/>
      <c r="Z53" s="153"/>
      <c r="AA53" s="153"/>
      <c r="AB53" s="153"/>
      <c r="AC53" s="153"/>
      <c r="AD53" s="153"/>
      <c r="AE53" s="153" t="s">
        <v>118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8" t="s">
        <v>165</v>
      </c>
      <c r="D54" s="165"/>
      <c r="E54" s="171"/>
      <c r="F54" s="175"/>
      <c r="G54" s="175"/>
      <c r="H54" s="175"/>
      <c r="I54" s="175"/>
      <c r="J54" s="175"/>
      <c r="K54" s="175"/>
      <c r="L54" s="175"/>
      <c r="M54" s="175"/>
      <c r="N54" s="163"/>
      <c r="O54" s="163"/>
      <c r="P54" s="163"/>
      <c r="Q54" s="163"/>
      <c r="R54" s="163"/>
      <c r="S54" s="163"/>
      <c r="T54" s="164"/>
      <c r="U54" s="163"/>
      <c r="V54" s="175"/>
      <c r="W54" s="153"/>
      <c r="X54" s="153"/>
      <c r="Y54" s="153"/>
      <c r="Z54" s="153"/>
      <c r="AA54" s="153"/>
      <c r="AB54" s="153"/>
      <c r="AC54" s="153"/>
      <c r="AD54" s="153"/>
      <c r="AE54" s="153" t="s">
        <v>120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198" t="s">
        <v>166</v>
      </c>
      <c r="D55" s="165"/>
      <c r="E55" s="171">
        <v>17.952000000000002</v>
      </c>
      <c r="F55" s="175"/>
      <c r="G55" s="175"/>
      <c r="H55" s="175"/>
      <c r="I55" s="175"/>
      <c r="J55" s="175"/>
      <c r="K55" s="175"/>
      <c r="L55" s="175"/>
      <c r="M55" s="175"/>
      <c r="N55" s="163"/>
      <c r="O55" s="163"/>
      <c r="P55" s="163"/>
      <c r="Q55" s="163"/>
      <c r="R55" s="163"/>
      <c r="S55" s="163"/>
      <c r="T55" s="164"/>
      <c r="U55" s="163"/>
      <c r="V55" s="175"/>
      <c r="W55" s="153"/>
      <c r="X55" s="153"/>
      <c r="Y55" s="153"/>
      <c r="Z55" s="153"/>
      <c r="AA55" s="153"/>
      <c r="AB55" s="153"/>
      <c r="AC55" s="153"/>
      <c r="AD55" s="153"/>
      <c r="AE55" s="153" t="s">
        <v>120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8" t="s">
        <v>167</v>
      </c>
      <c r="D56" s="165"/>
      <c r="E56" s="171">
        <v>2.976</v>
      </c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75"/>
      <c r="W56" s="153"/>
      <c r="X56" s="153"/>
      <c r="Y56" s="153"/>
      <c r="Z56" s="153"/>
      <c r="AA56" s="153"/>
      <c r="AB56" s="153"/>
      <c r="AC56" s="153"/>
      <c r="AD56" s="153"/>
      <c r="AE56" s="153" t="s">
        <v>120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4</v>
      </c>
      <c r="B57" s="160" t="s">
        <v>168</v>
      </c>
      <c r="C57" s="197" t="s">
        <v>169</v>
      </c>
      <c r="D57" s="162" t="s">
        <v>156</v>
      </c>
      <c r="E57" s="170">
        <v>4.2637599999999996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3.5329999999999999</v>
      </c>
      <c r="U57" s="163">
        <f>ROUND(E57*T57,2)</f>
        <v>15.06</v>
      </c>
      <c r="V57" s="175" t="s">
        <v>384</v>
      </c>
      <c r="W57" s="153"/>
      <c r="X57" s="153"/>
      <c r="Y57" s="153"/>
      <c r="Z57" s="153"/>
      <c r="AA57" s="153"/>
      <c r="AB57" s="153"/>
      <c r="AC57" s="153"/>
      <c r="AD57" s="153"/>
      <c r="AE57" s="153" t="s">
        <v>118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8" t="s">
        <v>170</v>
      </c>
      <c r="D58" s="165"/>
      <c r="E58" s="171"/>
      <c r="F58" s="175"/>
      <c r="G58" s="175"/>
      <c r="H58" s="175"/>
      <c r="I58" s="175"/>
      <c r="J58" s="175"/>
      <c r="K58" s="175"/>
      <c r="L58" s="175"/>
      <c r="M58" s="175"/>
      <c r="N58" s="163"/>
      <c r="O58" s="163"/>
      <c r="P58" s="163"/>
      <c r="Q58" s="163"/>
      <c r="R58" s="163"/>
      <c r="S58" s="163"/>
      <c r="T58" s="164"/>
      <c r="U58" s="163"/>
      <c r="V58" s="175"/>
      <c r="W58" s="153"/>
      <c r="X58" s="153"/>
      <c r="Y58" s="153"/>
      <c r="Z58" s="153"/>
      <c r="AA58" s="153"/>
      <c r="AB58" s="153"/>
      <c r="AC58" s="153"/>
      <c r="AD58" s="153"/>
      <c r="AE58" s="153" t="s">
        <v>120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198" t="s">
        <v>171</v>
      </c>
      <c r="D59" s="165"/>
      <c r="E59" s="171">
        <v>2.01376</v>
      </c>
      <c r="F59" s="175"/>
      <c r="G59" s="175"/>
      <c r="H59" s="175"/>
      <c r="I59" s="175"/>
      <c r="J59" s="175"/>
      <c r="K59" s="175"/>
      <c r="L59" s="175"/>
      <c r="M59" s="175"/>
      <c r="N59" s="163"/>
      <c r="O59" s="163"/>
      <c r="P59" s="163"/>
      <c r="Q59" s="163"/>
      <c r="R59" s="163"/>
      <c r="S59" s="163"/>
      <c r="T59" s="164"/>
      <c r="U59" s="163"/>
      <c r="V59" s="175"/>
      <c r="W59" s="153"/>
      <c r="X59" s="153"/>
      <c r="Y59" s="153"/>
      <c r="Z59" s="153"/>
      <c r="AA59" s="153"/>
      <c r="AB59" s="153"/>
      <c r="AC59" s="153"/>
      <c r="AD59" s="153"/>
      <c r="AE59" s="153" t="s">
        <v>120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200" t="s">
        <v>161</v>
      </c>
      <c r="D60" s="169"/>
      <c r="E60" s="173">
        <v>2.01376</v>
      </c>
      <c r="F60" s="175"/>
      <c r="G60" s="175"/>
      <c r="H60" s="175"/>
      <c r="I60" s="175"/>
      <c r="J60" s="175"/>
      <c r="K60" s="175"/>
      <c r="L60" s="175"/>
      <c r="M60" s="175"/>
      <c r="N60" s="163"/>
      <c r="O60" s="163"/>
      <c r="P60" s="163"/>
      <c r="Q60" s="163"/>
      <c r="R60" s="163"/>
      <c r="S60" s="163"/>
      <c r="T60" s="164"/>
      <c r="U60" s="163"/>
      <c r="V60" s="175"/>
      <c r="W60" s="153"/>
      <c r="X60" s="153"/>
      <c r="Y60" s="153"/>
      <c r="Z60" s="153"/>
      <c r="AA60" s="153"/>
      <c r="AB60" s="153"/>
      <c r="AC60" s="153"/>
      <c r="AD60" s="153"/>
      <c r="AE60" s="153" t="s">
        <v>120</v>
      </c>
      <c r="AF60" s="153">
        <v>1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8" t="s">
        <v>172</v>
      </c>
      <c r="D61" s="165"/>
      <c r="E61" s="171">
        <v>2.25</v>
      </c>
      <c r="F61" s="175"/>
      <c r="G61" s="175"/>
      <c r="H61" s="175"/>
      <c r="I61" s="175"/>
      <c r="J61" s="175"/>
      <c r="K61" s="175"/>
      <c r="L61" s="175"/>
      <c r="M61" s="175"/>
      <c r="N61" s="163"/>
      <c r="O61" s="163"/>
      <c r="P61" s="163"/>
      <c r="Q61" s="163"/>
      <c r="R61" s="163"/>
      <c r="S61" s="163"/>
      <c r="T61" s="164"/>
      <c r="U61" s="163"/>
      <c r="V61" s="175"/>
      <c r="W61" s="153"/>
      <c r="X61" s="153"/>
      <c r="Y61" s="153"/>
      <c r="Z61" s="153"/>
      <c r="AA61" s="153"/>
      <c r="AB61" s="153"/>
      <c r="AC61" s="153"/>
      <c r="AD61" s="153"/>
      <c r="AE61" s="153" t="s">
        <v>120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200" t="s">
        <v>161</v>
      </c>
      <c r="D62" s="169"/>
      <c r="E62" s="173">
        <v>2.25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75"/>
      <c r="W62" s="153"/>
      <c r="X62" s="153"/>
      <c r="Y62" s="153"/>
      <c r="Z62" s="153"/>
      <c r="AA62" s="153"/>
      <c r="AB62" s="153"/>
      <c r="AC62" s="153"/>
      <c r="AD62" s="153"/>
      <c r="AE62" s="153" t="s">
        <v>120</v>
      </c>
      <c r="AF62" s="153">
        <v>1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>
        <v>5</v>
      </c>
      <c r="B63" s="160" t="s">
        <v>173</v>
      </c>
      <c r="C63" s="197" t="s">
        <v>174</v>
      </c>
      <c r="D63" s="162" t="s">
        <v>156</v>
      </c>
      <c r="E63" s="170">
        <v>4.2637600000000004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0.66800000000000004</v>
      </c>
      <c r="U63" s="163">
        <f>ROUND(E63*T63,2)</f>
        <v>2.85</v>
      </c>
      <c r="V63" s="175" t="s">
        <v>384</v>
      </c>
      <c r="W63" s="153"/>
      <c r="X63" s="153"/>
      <c r="Y63" s="153"/>
      <c r="Z63" s="153"/>
      <c r="AA63" s="153"/>
      <c r="AB63" s="153"/>
      <c r="AC63" s="153"/>
      <c r="AD63" s="153"/>
      <c r="AE63" s="153" t="s">
        <v>118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6</v>
      </c>
      <c r="B64" s="160" t="s">
        <v>175</v>
      </c>
      <c r="C64" s="197" t="s">
        <v>176</v>
      </c>
      <c r="D64" s="162" t="s">
        <v>156</v>
      </c>
      <c r="E64" s="170">
        <v>25.191760000000002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1.0999999999999999E-2</v>
      </c>
      <c r="U64" s="163">
        <f>ROUND(E64*T64,2)</f>
        <v>0.28000000000000003</v>
      </c>
      <c r="V64" s="175" t="s">
        <v>384</v>
      </c>
      <c r="W64" s="153"/>
      <c r="X64" s="153"/>
      <c r="Y64" s="153"/>
      <c r="Z64" s="153"/>
      <c r="AA64" s="153"/>
      <c r="AB64" s="153"/>
      <c r="AC64" s="153"/>
      <c r="AD64" s="153"/>
      <c r="AE64" s="153" t="s">
        <v>118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0"/>
      <c r="C65" s="198" t="s">
        <v>177</v>
      </c>
      <c r="D65" s="165"/>
      <c r="E65" s="171">
        <v>25.191759999999999</v>
      </c>
      <c r="F65" s="175"/>
      <c r="G65" s="175"/>
      <c r="H65" s="175"/>
      <c r="I65" s="175"/>
      <c r="J65" s="175"/>
      <c r="K65" s="175"/>
      <c r="L65" s="175"/>
      <c r="M65" s="175"/>
      <c r="N65" s="163"/>
      <c r="O65" s="163"/>
      <c r="P65" s="163"/>
      <c r="Q65" s="163"/>
      <c r="R65" s="163"/>
      <c r="S65" s="163"/>
      <c r="T65" s="164"/>
      <c r="U65" s="163"/>
      <c r="V65" s="175"/>
      <c r="W65" s="153"/>
      <c r="X65" s="153"/>
      <c r="Y65" s="153"/>
      <c r="Z65" s="153"/>
      <c r="AA65" s="153"/>
      <c r="AB65" s="153"/>
      <c r="AC65" s="153"/>
      <c r="AD65" s="153"/>
      <c r="AE65" s="153" t="s">
        <v>120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7</v>
      </c>
      <c r="B66" s="160" t="s">
        <v>178</v>
      </c>
      <c r="C66" s="197" t="s">
        <v>179</v>
      </c>
      <c r="D66" s="162" t="s">
        <v>156</v>
      </c>
      <c r="E66" s="170">
        <v>176.34232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</v>
      </c>
      <c r="U66" s="163">
        <f>ROUND(E66*T66,2)</f>
        <v>0</v>
      </c>
      <c r="V66" s="175" t="s">
        <v>384</v>
      </c>
      <c r="W66" s="153"/>
      <c r="X66" s="153"/>
      <c r="Y66" s="153"/>
      <c r="Z66" s="153"/>
      <c r="AA66" s="153"/>
      <c r="AB66" s="153"/>
      <c r="AC66" s="153"/>
      <c r="AD66" s="153"/>
      <c r="AE66" s="153" t="s">
        <v>118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8" t="s">
        <v>180</v>
      </c>
      <c r="D67" s="165"/>
      <c r="E67" s="171"/>
      <c r="F67" s="175"/>
      <c r="G67" s="175"/>
      <c r="H67" s="175"/>
      <c r="I67" s="175"/>
      <c r="J67" s="175"/>
      <c r="K67" s="175"/>
      <c r="L67" s="175"/>
      <c r="M67" s="175"/>
      <c r="N67" s="163"/>
      <c r="O67" s="163"/>
      <c r="P67" s="163"/>
      <c r="Q67" s="163"/>
      <c r="R67" s="163"/>
      <c r="S67" s="163"/>
      <c r="T67" s="164"/>
      <c r="U67" s="163"/>
      <c r="V67" s="175"/>
      <c r="W67" s="153"/>
      <c r="X67" s="153"/>
      <c r="Y67" s="153"/>
      <c r="Z67" s="153"/>
      <c r="AA67" s="153"/>
      <c r="AB67" s="153"/>
      <c r="AC67" s="153"/>
      <c r="AD67" s="153"/>
      <c r="AE67" s="153" t="s">
        <v>120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198" t="s">
        <v>181</v>
      </c>
      <c r="D68" s="165"/>
      <c r="E68" s="171">
        <v>176.34232</v>
      </c>
      <c r="F68" s="175"/>
      <c r="G68" s="175"/>
      <c r="H68" s="175"/>
      <c r="I68" s="175"/>
      <c r="J68" s="175"/>
      <c r="K68" s="175"/>
      <c r="L68" s="175"/>
      <c r="M68" s="175"/>
      <c r="N68" s="163"/>
      <c r="O68" s="163"/>
      <c r="P68" s="163"/>
      <c r="Q68" s="163"/>
      <c r="R68" s="163"/>
      <c r="S68" s="163"/>
      <c r="T68" s="164"/>
      <c r="U68" s="163"/>
      <c r="V68" s="175"/>
      <c r="W68" s="153"/>
      <c r="X68" s="153"/>
      <c r="Y68" s="153"/>
      <c r="Z68" s="153"/>
      <c r="AA68" s="153"/>
      <c r="AB68" s="153"/>
      <c r="AC68" s="153"/>
      <c r="AD68" s="153"/>
      <c r="AE68" s="153" t="s">
        <v>120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8</v>
      </c>
      <c r="B69" s="160" t="s">
        <v>182</v>
      </c>
      <c r="C69" s="197" t="s">
        <v>183</v>
      </c>
      <c r="D69" s="162" t="s">
        <v>156</v>
      </c>
      <c r="E69" s="170">
        <v>25.191759999999999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75" t="s">
        <v>384</v>
      </c>
      <c r="W69" s="153"/>
      <c r="X69" s="153"/>
      <c r="Y69" s="153"/>
      <c r="Z69" s="153"/>
      <c r="AA69" s="153"/>
      <c r="AB69" s="153"/>
      <c r="AC69" s="153"/>
      <c r="AD69" s="153"/>
      <c r="AE69" s="153" t="s">
        <v>118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9</v>
      </c>
      <c r="B70" s="160" t="s">
        <v>184</v>
      </c>
      <c r="C70" s="197" t="s">
        <v>185</v>
      </c>
      <c r="D70" s="162" t="s">
        <v>156</v>
      </c>
      <c r="E70" s="170">
        <v>9.86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63">
        <v>1.67</v>
      </c>
      <c r="O70" s="163">
        <f>ROUND(E70*N70,5)</f>
        <v>16.466200000000001</v>
      </c>
      <c r="P70" s="163">
        <v>0</v>
      </c>
      <c r="Q70" s="163">
        <f>ROUND(E70*P70,5)</f>
        <v>0</v>
      </c>
      <c r="R70" s="163"/>
      <c r="S70" s="163"/>
      <c r="T70" s="164">
        <v>0.21299999999999999</v>
      </c>
      <c r="U70" s="163">
        <f>ROUND(E70*T70,2)</f>
        <v>2.1</v>
      </c>
      <c r="V70" s="175" t="s">
        <v>384</v>
      </c>
      <c r="W70" s="153"/>
      <c r="X70" s="153"/>
      <c r="Y70" s="153"/>
      <c r="Z70" s="153"/>
      <c r="AA70" s="153"/>
      <c r="AB70" s="153"/>
      <c r="AC70" s="153"/>
      <c r="AD70" s="153"/>
      <c r="AE70" s="153" t="s">
        <v>186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8" t="s">
        <v>187</v>
      </c>
      <c r="D71" s="165"/>
      <c r="E71" s="171"/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75"/>
      <c r="W71" s="153"/>
      <c r="X71" s="153"/>
      <c r="Y71" s="153"/>
      <c r="Z71" s="153"/>
      <c r="AA71" s="153"/>
      <c r="AB71" s="153"/>
      <c r="AC71" s="153"/>
      <c r="AD71" s="153"/>
      <c r="AE71" s="153" t="s">
        <v>120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198" t="s">
        <v>188</v>
      </c>
      <c r="D72" s="165"/>
      <c r="E72" s="171">
        <v>1.8</v>
      </c>
      <c r="F72" s="175"/>
      <c r="G72" s="175"/>
      <c r="H72" s="175"/>
      <c r="I72" s="175"/>
      <c r="J72" s="175"/>
      <c r="K72" s="175"/>
      <c r="L72" s="175"/>
      <c r="M72" s="175"/>
      <c r="N72" s="163"/>
      <c r="O72" s="163"/>
      <c r="P72" s="163"/>
      <c r="Q72" s="163"/>
      <c r="R72" s="163"/>
      <c r="S72" s="163"/>
      <c r="T72" s="164"/>
      <c r="U72" s="163"/>
      <c r="V72" s="175"/>
      <c r="W72" s="153"/>
      <c r="X72" s="153"/>
      <c r="Y72" s="153"/>
      <c r="Z72" s="153"/>
      <c r="AA72" s="153"/>
      <c r="AB72" s="153"/>
      <c r="AC72" s="153"/>
      <c r="AD72" s="153"/>
      <c r="AE72" s="153" t="s">
        <v>120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200" t="s">
        <v>161</v>
      </c>
      <c r="D73" s="169"/>
      <c r="E73" s="173">
        <v>1.8</v>
      </c>
      <c r="F73" s="175"/>
      <c r="G73" s="175"/>
      <c r="H73" s="175"/>
      <c r="I73" s="175"/>
      <c r="J73" s="175"/>
      <c r="K73" s="175"/>
      <c r="L73" s="175"/>
      <c r="M73" s="175"/>
      <c r="N73" s="163"/>
      <c r="O73" s="163"/>
      <c r="P73" s="163"/>
      <c r="Q73" s="163"/>
      <c r="R73" s="163"/>
      <c r="S73" s="163"/>
      <c r="T73" s="164"/>
      <c r="U73" s="163"/>
      <c r="V73" s="175"/>
      <c r="W73" s="153"/>
      <c r="X73" s="153"/>
      <c r="Y73" s="153"/>
      <c r="Z73" s="153"/>
      <c r="AA73" s="153"/>
      <c r="AB73" s="153"/>
      <c r="AC73" s="153"/>
      <c r="AD73" s="153"/>
      <c r="AE73" s="153" t="s">
        <v>120</v>
      </c>
      <c r="AF73" s="153">
        <v>1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198" t="s">
        <v>189</v>
      </c>
      <c r="D74" s="165"/>
      <c r="E74" s="171">
        <v>8.06</v>
      </c>
      <c r="F74" s="175"/>
      <c r="G74" s="175"/>
      <c r="H74" s="175"/>
      <c r="I74" s="175"/>
      <c r="J74" s="175"/>
      <c r="K74" s="175"/>
      <c r="L74" s="175"/>
      <c r="M74" s="175"/>
      <c r="N74" s="163"/>
      <c r="O74" s="163"/>
      <c r="P74" s="163"/>
      <c r="Q74" s="163"/>
      <c r="R74" s="163"/>
      <c r="S74" s="163"/>
      <c r="T74" s="164"/>
      <c r="U74" s="163"/>
      <c r="V74" s="175"/>
      <c r="W74" s="153"/>
      <c r="X74" s="153"/>
      <c r="Y74" s="153"/>
      <c r="Z74" s="153"/>
      <c r="AA74" s="153"/>
      <c r="AB74" s="153"/>
      <c r="AC74" s="153"/>
      <c r="AD74" s="153"/>
      <c r="AE74" s="153" t="s">
        <v>120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200" t="s">
        <v>161</v>
      </c>
      <c r="D75" s="169"/>
      <c r="E75" s="173">
        <v>8.06</v>
      </c>
      <c r="F75" s="175"/>
      <c r="G75" s="175"/>
      <c r="H75" s="175"/>
      <c r="I75" s="175"/>
      <c r="J75" s="175"/>
      <c r="K75" s="175"/>
      <c r="L75" s="175"/>
      <c r="M75" s="175"/>
      <c r="N75" s="163"/>
      <c r="O75" s="163"/>
      <c r="P75" s="163"/>
      <c r="Q75" s="163"/>
      <c r="R75" s="163"/>
      <c r="S75" s="163"/>
      <c r="T75" s="164"/>
      <c r="U75" s="163"/>
      <c r="V75" s="175"/>
      <c r="W75" s="153"/>
      <c r="X75" s="153"/>
      <c r="Y75" s="153"/>
      <c r="Z75" s="153"/>
      <c r="AA75" s="153"/>
      <c r="AB75" s="153"/>
      <c r="AC75" s="153"/>
      <c r="AD75" s="153"/>
      <c r="AE75" s="153" t="s">
        <v>120</v>
      </c>
      <c r="AF75" s="153">
        <v>1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10</v>
      </c>
      <c r="B76" s="160" t="s">
        <v>190</v>
      </c>
      <c r="C76" s="197" t="s">
        <v>191</v>
      </c>
      <c r="D76" s="162" t="s">
        <v>156</v>
      </c>
      <c r="E76" s="170">
        <v>2.9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1.1499999999999999</v>
      </c>
      <c r="U76" s="163">
        <f>ROUND(E76*T76,2)</f>
        <v>3.34</v>
      </c>
      <c r="V76" s="175" t="s">
        <v>384</v>
      </c>
      <c r="W76" s="153"/>
      <c r="X76" s="153"/>
      <c r="Y76" s="153"/>
      <c r="Z76" s="153"/>
      <c r="AA76" s="153"/>
      <c r="AB76" s="153"/>
      <c r="AC76" s="153"/>
      <c r="AD76" s="153"/>
      <c r="AE76" s="153" t="s">
        <v>118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8" t="s">
        <v>192</v>
      </c>
      <c r="D77" s="165"/>
      <c r="E77" s="171">
        <v>2.9</v>
      </c>
      <c r="F77" s="175"/>
      <c r="G77" s="175"/>
      <c r="H77" s="175"/>
      <c r="I77" s="175"/>
      <c r="J77" s="175"/>
      <c r="K77" s="175"/>
      <c r="L77" s="175"/>
      <c r="M77" s="175"/>
      <c r="N77" s="163"/>
      <c r="O77" s="163"/>
      <c r="P77" s="163"/>
      <c r="Q77" s="163"/>
      <c r="R77" s="163"/>
      <c r="S77" s="163"/>
      <c r="T77" s="164"/>
      <c r="U77" s="163"/>
      <c r="V77" s="175"/>
      <c r="W77" s="153"/>
      <c r="X77" s="153"/>
      <c r="Y77" s="153"/>
      <c r="Z77" s="153"/>
      <c r="AA77" s="153"/>
      <c r="AB77" s="153"/>
      <c r="AC77" s="153"/>
      <c r="AD77" s="153"/>
      <c r="AE77" s="153" t="s">
        <v>120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54">
        <v>11</v>
      </c>
      <c r="B78" s="160" t="s">
        <v>193</v>
      </c>
      <c r="C78" s="197" t="s">
        <v>194</v>
      </c>
      <c r="D78" s="162" t="s">
        <v>195</v>
      </c>
      <c r="E78" s="170">
        <v>25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63">
        <v>3.0000000000000001E-5</v>
      </c>
      <c r="O78" s="163">
        <f>ROUND(E78*N78,5)</f>
        <v>7.5000000000000002E-4</v>
      </c>
      <c r="P78" s="163">
        <v>0</v>
      </c>
      <c r="Q78" s="163">
        <f>ROUND(E78*P78,5)</f>
        <v>0</v>
      </c>
      <c r="R78" s="163"/>
      <c r="S78" s="163"/>
      <c r="T78" s="164">
        <v>0.38302000000000003</v>
      </c>
      <c r="U78" s="163">
        <f>ROUND(E78*T78,2)</f>
        <v>9.58</v>
      </c>
      <c r="V78" s="175" t="s">
        <v>384</v>
      </c>
      <c r="W78" s="153"/>
      <c r="X78" s="153"/>
      <c r="Y78" s="153"/>
      <c r="Z78" s="153"/>
      <c r="AA78" s="153"/>
      <c r="AB78" s="153"/>
      <c r="AC78" s="153"/>
      <c r="AD78" s="153"/>
      <c r="AE78" s="153" t="s">
        <v>186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x14ac:dyDescent="0.2">
      <c r="A79" s="155" t="s">
        <v>115</v>
      </c>
      <c r="B79" s="161" t="s">
        <v>62</v>
      </c>
      <c r="C79" s="199" t="s">
        <v>63</v>
      </c>
      <c r="D79" s="166"/>
      <c r="E79" s="172"/>
      <c r="F79" s="176"/>
      <c r="G79" s="176">
        <f>SUMIF(AE80:AE86,"&lt;&gt;NOR",G80:G86)</f>
        <v>0</v>
      </c>
      <c r="H79" s="176"/>
      <c r="I79" s="176">
        <f>SUM(I80:I86)</f>
        <v>0</v>
      </c>
      <c r="J79" s="176"/>
      <c r="K79" s="176">
        <f>SUM(K80:K86)</f>
        <v>0</v>
      </c>
      <c r="L79" s="176"/>
      <c r="M79" s="176">
        <f>SUM(M80:M86)</f>
        <v>0</v>
      </c>
      <c r="N79" s="167"/>
      <c r="O79" s="167">
        <f>SUM(O80:O86)</f>
        <v>0</v>
      </c>
      <c r="P79" s="167"/>
      <c r="Q79" s="167">
        <f>SUM(Q80:Q86)</f>
        <v>0</v>
      </c>
      <c r="R79" s="167"/>
      <c r="S79" s="167"/>
      <c r="T79" s="168"/>
      <c r="U79" s="167">
        <f>SUM(U80:U86)</f>
        <v>0</v>
      </c>
      <c r="V79" s="176"/>
      <c r="AE79" t="s">
        <v>116</v>
      </c>
    </row>
    <row r="80" spans="1:60" ht="22.5" outlineLevel="1" x14ac:dyDescent="0.2">
      <c r="A80" s="154">
        <v>12</v>
      </c>
      <c r="B80" s="160" t="s">
        <v>196</v>
      </c>
      <c r="C80" s="197" t="s">
        <v>197</v>
      </c>
      <c r="D80" s="162" t="s">
        <v>198</v>
      </c>
      <c r="E80" s="170">
        <v>1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0</v>
      </c>
      <c r="U80" s="163">
        <f>ROUND(E80*T80,2)</f>
        <v>0</v>
      </c>
      <c r="V80" s="175" t="s">
        <v>385</v>
      </c>
      <c r="W80" s="153"/>
      <c r="X80" s="153"/>
      <c r="Y80" s="153"/>
      <c r="Z80" s="153"/>
      <c r="AA80" s="153"/>
      <c r="AB80" s="153"/>
      <c r="AC80" s="153"/>
      <c r="AD80" s="153"/>
      <c r="AE80" s="153" t="s">
        <v>118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13</v>
      </c>
      <c r="B81" s="160" t="s">
        <v>199</v>
      </c>
      <c r="C81" s="197" t="s">
        <v>200</v>
      </c>
      <c r="D81" s="162" t="s">
        <v>198</v>
      </c>
      <c r="E81" s="170">
        <v>1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0</v>
      </c>
      <c r="U81" s="163">
        <f>ROUND(E81*T81,2)</f>
        <v>0</v>
      </c>
      <c r="V81" s="175" t="s">
        <v>385</v>
      </c>
      <c r="W81" s="153"/>
      <c r="X81" s="153"/>
      <c r="Y81" s="153"/>
      <c r="Z81" s="153"/>
      <c r="AA81" s="153"/>
      <c r="AB81" s="153"/>
      <c r="AC81" s="153"/>
      <c r="AD81" s="153"/>
      <c r="AE81" s="153" t="s">
        <v>118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14</v>
      </c>
      <c r="B82" s="160" t="s">
        <v>201</v>
      </c>
      <c r="C82" s="197" t="s">
        <v>202</v>
      </c>
      <c r="D82" s="162" t="s">
        <v>198</v>
      </c>
      <c r="E82" s="170">
        <v>1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0</v>
      </c>
      <c r="U82" s="163">
        <f>ROUND(E82*T82,2)</f>
        <v>0</v>
      </c>
      <c r="V82" s="175" t="s">
        <v>385</v>
      </c>
      <c r="W82" s="153"/>
      <c r="X82" s="153"/>
      <c r="Y82" s="153"/>
      <c r="Z82" s="153"/>
      <c r="AA82" s="153"/>
      <c r="AB82" s="153"/>
      <c r="AC82" s="153"/>
      <c r="AD82" s="153"/>
      <c r="AE82" s="153" t="s">
        <v>118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198" t="s">
        <v>203</v>
      </c>
      <c r="D83" s="165"/>
      <c r="E83" s="171"/>
      <c r="F83" s="175"/>
      <c r="G83" s="175"/>
      <c r="H83" s="175"/>
      <c r="I83" s="175"/>
      <c r="J83" s="175"/>
      <c r="K83" s="175"/>
      <c r="L83" s="175"/>
      <c r="M83" s="175"/>
      <c r="N83" s="163"/>
      <c r="O83" s="163"/>
      <c r="P83" s="163"/>
      <c r="Q83" s="163"/>
      <c r="R83" s="163"/>
      <c r="S83" s="163"/>
      <c r="T83" s="164"/>
      <c r="U83" s="163"/>
      <c r="V83" s="175"/>
      <c r="W83" s="153"/>
      <c r="X83" s="153"/>
      <c r="Y83" s="153"/>
      <c r="Z83" s="153"/>
      <c r="AA83" s="153"/>
      <c r="AB83" s="153"/>
      <c r="AC83" s="153"/>
      <c r="AD83" s="153"/>
      <c r="AE83" s="153" t="s">
        <v>120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0"/>
      <c r="C84" s="198" t="s">
        <v>204</v>
      </c>
      <c r="D84" s="165"/>
      <c r="E84" s="171"/>
      <c r="F84" s="175"/>
      <c r="G84" s="175"/>
      <c r="H84" s="175"/>
      <c r="I84" s="175"/>
      <c r="J84" s="175"/>
      <c r="K84" s="175"/>
      <c r="L84" s="175"/>
      <c r="M84" s="175"/>
      <c r="N84" s="163"/>
      <c r="O84" s="163"/>
      <c r="P84" s="163"/>
      <c r="Q84" s="163"/>
      <c r="R84" s="163"/>
      <c r="S84" s="163"/>
      <c r="T84" s="164"/>
      <c r="U84" s="163"/>
      <c r="V84" s="175"/>
      <c r="W84" s="153"/>
      <c r="X84" s="153"/>
      <c r="Y84" s="153"/>
      <c r="Z84" s="153"/>
      <c r="AA84" s="153"/>
      <c r="AB84" s="153"/>
      <c r="AC84" s="153"/>
      <c r="AD84" s="153"/>
      <c r="AE84" s="153" t="s">
        <v>120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0"/>
      <c r="C85" s="198" t="s">
        <v>205</v>
      </c>
      <c r="D85" s="165"/>
      <c r="E85" s="171"/>
      <c r="F85" s="175"/>
      <c r="G85" s="175"/>
      <c r="H85" s="175"/>
      <c r="I85" s="175"/>
      <c r="J85" s="175"/>
      <c r="K85" s="175"/>
      <c r="L85" s="175"/>
      <c r="M85" s="175"/>
      <c r="N85" s="163"/>
      <c r="O85" s="163"/>
      <c r="P85" s="163"/>
      <c r="Q85" s="163"/>
      <c r="R85" s="163"/>
      <c r="S85" s="163"/>
      <c r="T85" s="164"/>
      <c r="U85" s="163"/>
      <c r="V85" s="175"/>
      <c r="W85" s="153"/>
      <c r="X85" s="153"/>
      <c r="Y85" s="153"/>
      <c r="Z85" s="153"/>
      <c r="AA85" s="153"/>
      <c r="AB85" s="153"/>
      <c r="AC85" s="153"/>
      <c r="AD85" s="153"/>
      <c r="AE85" s="153" t="s">
        <v>120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0"/>
      <c r="C86" s="198" t="s">
        <v>206</v>
      </c>
      <c r="D86" s="165"/>
      <c r="E86" s="171">
        <v>1</v>
      </c>
      <c r="F86" s="175"/>
      <c r="G86" s="175"/>
      <c r="H86" s="175"/>
      <c r="I86" s="175"/>
      <c r="J86" s="175"/>
      <c r="K86" s="175"/>
      <c r="L86" s="175"/>
      <c r="M86" s="175"/>
      <c r="N86" s="163"/>
      <c r="O86" s="163"/>
      <c r="P86" s="163"/>
      <c r="Q86" s="163"/>
      <c r="R86" s="163"/>
      <c r="S86" s="163"/>
      <c r="T86" s="164"/>
      <c r="U86" s="163"/>
      <c r="V86" s="175"/>
      <c r="W86" s="153"/>
      <c r="X86" s="153"/>
      <c r="Y86" s="153"/>
      <c r="Z86" s="153"/>
      <c r="AA86" s="153"/>
      <c r="AB86" s="153"/>
      <c r="AC86" s="153"/>
      <c r="AD86" s="153"/>
      <c r="AE86" s="153" t="s">
        <v>120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x14ac:dyDescent="0.2">
      <c r="A87" s="155" t="s">
        <v>115</v>
      </c>
      <c r="B87" s="161" t="s">
        <v>64</v>
      </c>
      <c r="C87" s="199" t="s">
        <v>65</v>
      </c>
      <c r="D87" s="166"/>
      <c r="E87" s="172"/>
      <c r="F87" s="176"/>
      <c r="G87" s="176">
        <f>SUMIF(AE88:AE114,"&lt;&gt;NOR",G88:G114)</f>
        <v>0</v>
      </c>
      <c r="H87" s="176"/>
      <c r="I87" s="176">
        <f>SUM(I88:I114)</f>
        <v>0</v>
      </c>
      <c r="J87" s="176"/>
      <c r="K87" s="176">
        <f>SUM(K88:K114)</f>
        <v>0</v>
      </c>
      <c r="L87" s="176"/>
      <c r="M87" s="176">
        <f>SUM(M88:M114)</f>
        <v>0</v>
      </c>
      <c r="N87" s="167"/>
      <c r="O87" s="167">
        <f>SUM(O88:O114)</f>
        <v>5.2670000000000003</v>
      </c>
      <c r="P87" s="167"/>
      <c r="Q87" s="167">
        <f>SUM(Q88:Q114)</f>
        <v>0</v>
      </c>
      <c r="R87" s="167"/>
      <c r="S87" s="167"/>
      <c r="T87" s="168"/>
      <c r="U87" s="167">
        <f>SUM(U88:U114)</f>
        <v>7.85</v>
      </c>
      <c r="V87" s="176"/>
      <c r="AE87" t="s">
        <v>116</v>
      </c>
    </row>
    <row r="88" spans="1:60" outlineLevel="1" x14ac:dyDescent="0.2">
      <c r="A88" s="154">
        <v>15</v>
      </c>
      <c r="B88" s="160" t="s">
        <v>207</v>
      </c>
      <c r="C88" s="197" t="s">
        <v>208</v>
      </c>
      <c r="D88" s="162" t="s">
        <v>156</v>
      </c>
      <c r="E88" s="170">
        <v>1.17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63">
        <v>2.5249999999999999</v>
      </c>
      <c r="O88" s="163">
        <f>ROUND(E88*N88,5)</f>
        <v>2.95425</v>
      </c>
      <c r="P88" s="163">
        <v>0</v>
      </c>
      <c r="Q88" s="163">
        <f>ROUND(E88*P88,5)</f>
        <v>0</v>
      </c>
      <c r="R88" s="163"/>
      <c r="S88" s="163"/>
      <c r="T88" s="164">
        <v>0.47699999999999998</v>
      </c>
      <c r="U88" s="163">
        <f>ROUND(E88*T88,2)</f>
        <v>0.56000000000000005</v>
      </c>
      <c r="V88" s="175" t="s">
        <v>384</v>
      </c>
      <c r="W88" s="153"/>
      <c r="X88" s="153"/>
      <c r="Y88" s="153"/>
      <c r="Z88" s="153"/>
      <c r="AA88" s="153"/>
      <c r="AB88" s="153"/>
      <c r="AC88" s="153"/>
      <c r="AD88" s="153"/>
      <c r="AE88" s="153" t="s">
        <v>118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8" t="s">
        <v>209</v>
      </c>
      <c r="D89" s="165"/>
      <c r="E89" s="171"/>
      <c r="F89" s="175"/>
      <c r="G89" s="175"/>
      <c r="H89" s="175"/>
      <c r="I89" s="175"/>
      <c r="J89" s="175"/>
      <c r="K89" s="175"/>
      <c r="L89" s="175"/>
      <c r="M89" s="175"/>
      <c r="N89" s="163"/>
      <c r="O89" s="163"/>
      <c r="P89" s="163"/>
      <c r="Q89" s="163"/>
      <c r="R89" s="163"/>
      <c r="S89" s="163"/>
      <c r="T89" s="164"/>
      <c r="U89" s="163"/>
      <c r="V89" s="175"/>
      <c r="W89" s="153"/>
      <c r="X89" s="153"/>
      <c r="Y89" s="153"/>
      <c r="Z89" s="153"/>
      <c r="AA89" s="153"/>
      <c r="AB89" s="153"/>
      <c r="AC89" s="153"/>
      <c r="AD89" s="153"/>
      <c r="AE89" s="153" t="s">
        <v>120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198" t="s">
        <v>210</v>
      </c>
      <c r="D90" s="165"/>
      <c r="E90" s="171">
        <v>1.17</v>
      </c>
      <c r="F90" s="175"/>
      <c r="G90" s="175"/>
      <c r="H90" s="175"/>
      <c r="I90" s="175"/>
      <c r="J90" s="175"/>
      <c r="K90" s="175"/>
      <c r="L90" s="175"/>
      <c r="M90" s="175"/>
      <c r="N90" s="163"/>
      <c r="O90" s="163"/>
      <c r="P90" s="163"/>
      <c r="Q90" s="163"/>
      <c r="R90" s="163"/>
      <c r="S90" s="163"/>
      <c r="T90" s="164"/>
      <c r="U90" s="163"/>
      <c r="V90" s="175"/>
      <c r="W90" s="153"/>
      <c r="X90" s="153"/>
      <c r="Y90" s="153"/>
      <c r="Z90" s="153"/>
      <c r="AA90" s="153"/>
      <c r="AB90" s="153"/>
      <c r="AC90" s="153"/>
      <c r="AD90" s="153"/>
      <c r="AE90" s="153" t="s">
        <v>120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200" t="s">
        <v>161</v>
      </c>
      <c r="D91" s="169"/>
      <c r="E91" s="173">
        <v>1.17</v>
      </c>
      <c r="F91" s="175"/>
      <c r="G91" s="175"/>
      <c r="H91" s="175"/>
      <c r="I91" s="175"/>
      <c r="J91" s="175"/>
      <c r="K91" s="175"/>
      <c r="L91" s="175"/>
      <c r="M91" s="175"/>
      <c r="N91" s="163"/>
      <c r="O91" s="163"/>
      <c r="P91" s="163"/>
      <c r="Q91" s="163"/>
      <c r="R91" s="163"/>
      <c r="S91" s="163"/>
      <c r="T91" s="164"/>
      <c r="U91" s="163"/>
      <c r="V91" s="175"/>
      <c r="W91" s="153"/>
      <c r="X91" s="153"/>
      <c r="Y91" s="153"/>
      <c r="Z91" s="153"/>
      <c r="AA91" s="153"/>
      <c r="AB91" s="153"/>
      <c r="AC91" s="153"/>
      <c r="AD91" s="153"/>
      <c r="AE91" s="153" t="s">
        <v>120</v>
      </c>
      <c r="AF91" s="153">
        <v>1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16</v>
      </c>
      <c r="B92" s="160" t="s">
        <v>211</v>
      </c>
      <c r="C92" s="197" t="s">
        <v>212</v>
      </c>
      <c r="D92" s="162" t="s">
        <v>156</v>
      </c>
      <c r="E92" s="170">
        <v>0.82499999999999996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21</v>
      </c>
      <c r="M92" s="175">
        <f>G92*(1+L92/100)</f>
        <v>0</v>
      </c>
      <c r="N92" s="163">
        <v>2.5249999999999999</v>
      </c>
      <c r="O92" s="163">
        <f>ROUND(E92*N92,5)</f>
        <v>2.0831300000000001</v>
      </c>
      <c r="P92" s="163">
        <v>0</v>
      </c>
      <c r="Q92" s="163">
        <f>ROUND(E92*P92,5)</f>
        <v>0</v>
      </c>
      <c r="R92" s="163"/>
      <c r="S92" s="163"/>
      <c r="T92" s="164">
        <v>0.47699999999999998</v>
      </c>
      <c r="U92" s="163">
        <f>ROUND(E92*T92,2)</f>
        <v>0.39</v>
      </c>
      <c r="V92" s="175" t="s">
        <v>384</v>
      </c>
      <c r="W92" s="153"/>
      <c r="X92" s="153"/>
      <c r="Y92" s="153"/>
      <c r="Z92" s="153"/>
      <c r="AA92" s="153"/>
      <c r="AB92" s="153"/>
      <c r="AC92" s="153"/>
      <c r="AD92" s="153"/>
      <c r="AE92" s="153" t="s">
        <v>118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0"/>
      <c r="C93" s="198" t="s">
        <v>213</v>
      </c>
      <c r="D93" s="165"/>
      <c r="E93" s="171"/>
      <c r="F93" s="175"/>
      <c r="G93" s="175"/>
      <c r="H93" s="175"/>
      <c r="I93" s="175"/>
      <c r="J93" s="175"/>
      <c r="K93" s="175"/>
      <c r="L93" s="175"/>
      <c r="M93" s="175"/>
      <c r="N93" s="163"/>
      <c r="O93" s="163"/>
      <c r="P93" s="163"/>
      <c r="Q93" s="163"/>
      <c r="R93" s="163"/>
      <c r="S93" s="163"/>
      <c r="T93" s="164"/>
      <c r="U93" s="163"/>
      <c r="V93" s="175"/>
      <c r="W93" s="153"/>
      <c r="X93" s="153"/>
      <c r="Y93" s="153"/>
      <c r="Z93" s="153"/>
      <c r="AA93" s="153"/>
      <c r="AB93" s="153"/>
      <c r="AC93" s="153"/>
      <c r="AD93" s="153"/>
      <c r="AE93" s="153" t="s">
        <v>120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0"/>
      <c r="C94" s="198" t="s">
        <v>214</v>
      </c>
      <c r="D94" s="165"/>
      <c r="E94" s="171">
        <v>0.44</v>
      </c>
      <c r="F94" s="175"/>
      <c r="G94" s="175"/>
      <c r="H94" s="175"/>
      <c r="I94" s="175"/>
      <c r="J94" s="175"/>
      <c r="K94" s="175"/>
      <c r="L94" s="175"/>
      <c r="M94" s="175"/>
      <c r="N94" s="163"/>
      <c r="O94" s="163"/>
      <c r="P94" s="163"/>
      <c r="Q94" s="163"/>
      <c r="R94" s="163"/>
      <c r="S94" s="163"/>
      <c r="T94" s="164"/>
      <c r="U94" s="163"/>
      <c r="V94" s="175"/>
      <c r="W94" s="153"/>
      <c r="X94" s="153"/>
      <c r="Y94" s="153"/>
      <c r="Z94" s="153"/>
      <c r="AA94" s="153"/>
      <c r="AB94" s="153"/>
      <c r="AC94" s="153"/>
      <c r="AD94" s="153"/>
      <c r="AE94" s="153" t="s">
        <v>120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200" t="s">
        <v>161</v>
      </c>
      <c r="D95" s="169"/>
      <c r="E95" s="173">
        <v>0.44</v>
      </c>
      <c r="F95" s="175"/>
      <c r="G95" s="175"/>
      <c r="H95" s="175"/>
      <c r="I95" s="175"/>
      <c r="J95" s="175"/>
      <c r="K95" s="175"/>
      <c r="L95" s="175"/>
      <c r="M95" s="175"/>
      <c r="N95" s="163"/>
      <c r="O95" s="163"/>
      <c r="P95" s="163"/>
      <c r="Q95" s="163"/>
      <c r="R95" s="163"/>
      <c r="S95" s="163"/>
      <c r="T95" s="164"/>
      <c r="U95" s="163"/>
      <c r="V95" s="175"/>
      <c r="W95" s="153"/>
      <c r="X95" s="153"/>
      <c r="Y95" s="153"/>
      <c r="Z95" s="153"/>
      <c r="AA95" s="153"/>
      <c r="AB95" s="153"/>
      <c r="AC95" s="153"/>
      <c r="AD95" s="153"/>
      <c r="AE95" s="153" t="s">
        <v>120</v>
      </c>
      <c r="AF95" s="153">
        <v>1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198" t="s">
        <v>215</v>
      </c>
      <c r="D96" s="165"/>
      <c r="E96" s="171"/>
      <c r="F96" s="175"/>
      <c r="G96" s="175"/>
      <c r="H96" s="175"/>
      <c r="I96" s="175"/>
      <c r="J96" s="175"/>
      <c r="K96" s="175"/>
      <c r="L96" s="175"/>
      <c r="M96" s="175"/>
      <c r="N96" s="163"/>
      <c r="O96" s="163"/>
      <c r="P96" s="163"/>
      <c r="Q96" s="163"/>
      <c r="R96" s="163"/>
      <c r="S96" s="163"/>
      <c r="T96" s="164"/>
      <c r="U96" s="163"/>
      <c r="V96" s="175"/>
      <c r="W96" s="153"/>
      <c r="X96" s="153"/>
      <c r="Y96" s="153"/>
      <c r="Z96" s="153"/>
      <c r="AA96" s="153"/>
      <c r="AB96" s="153"/>
      <c r="AC96" s="153"/>
      <c r="AD96" s="153"/>
      <c r="AE96" s="153" t="s">
        <v>120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0"/>
      <c r="C97" s="198" t="s">
        <v>216</v>
      </c>
      <c r="D97" s="165"/>
      <c r="E97" s="171">
        <v>0.38500000000000001</v>
      </c>
      <c r="F97" s="175"/>
      <c r="G97" s="175"/>
      <c r="H97" s="175"/>
      <c r="I97" s="175"/>
      <c r="J97" s="175"/>
      <c r="K97" s="175"/>
      <c r="L97" s="175"/>
      <c r="M97" s="175"/>
      <c r="N97" s="163"/>
      <c r="O97" s="163"/>
      <c r="P97" s="163"/>
      <c r="Q97" s="163"/>
      <c r="R97" s="163"/>
      <c r="S97" s="163"/>
      <c r="T97" s="164"/>
      <c r="U97" s="163"/>
      <c r="V97" s="175"/>
      <c r="W97" s="153"/>
      <c r="X97" s="153"/>
      <c r="Y97" s="153"/>
      <c r="Z97" s="153"/>
      <c r="AA97" s="153"/>
      <c r="AB97" s="153"/>
      <c r="AC97" s="153"/>
      <c r="AD97" s="153"/>
      <c r="AE97" s="153" t="s">
        <v>120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200" t="s">
        <v>161</v>
      </c>
      <c r="D98" s="169"/>
      <c r="E98" s="173">
        <v>0.38500000000000001</v>
      </c>
      <c r="F98" s="175"/>
      <c r="G98" s="175"/>
      <c r="H98" s="175"/>
      <c r="I98" s="175"/>
      <c r="J98" s="175"/>
      <c r="K98" s="175"/>
      <c r="L98" s="175"/>
      <c r="M98" s="175"/>
      <c r="N98" s="163"/>
      <c r="O98" s="163"/>
      <c r="P98" s="163"/>
      <c r="Q98" s="163"/>
      <c r="R98" s="163"/>
      <c r="S98" s="163"/>
      <c r="T98" s="164"/>
      <c r="U98" s="163"/>
      <c r="V98" s="175"/>
      <c r="W98" s="153"/>
      <c r="X98" s="153"/>
      <c r="Y98" s="153"/>
      <c r="Z98" s="153"/>
      <c r="AA98" s="153"/>
      <c r="AB98" s="153"/>
      <c r="AC98" s="153"/>
      <c r="AD98" s="153"/>
      <c r="AE98" s="153" t="s">
        <v>120</v>
      </c>
      <c r="AF98" s="153">
        <v>1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17</v>
      </c>
      <c r="B99" s="160" t="s">
        <v>217</v>
      </c>
      <c r="C99" s="197" t="s">
        <v>218</v>
      </c>
      <c r="D99" s="162" t="s">
        <v>195</v>
      </c>
      <c r="E99" s="170">
        <v>2.8319999999999999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63">
        <v>3.916E-2</v>
      </c>
      <c r="O99" s="163">
        <f>ROUND(E99*N99,5)</f>
        <v>0.1109</v>
      </c>
      <c r="P99" s="163">
        <v>0</v>
      </c>
      <c r="Q99" s="163">
        <f>ROUND(E99*P99,5)</f>
        <v>0</v>
      </c>
      <c r="R99" s="163"/>
      <c r="S99" s="163"/>
      <c r="T99" s="164">
        <v>1.05</v>
      </c>
      <c r="U99" s="163">
        <f>ROUND(E99*T99,2)</f>
        <v>2.97</v>
      </c>
      <c r="V99" s="175" t="s">
        <v>384</v>
      </c>
      <c r="W99" s="153"/>
      <c r="X99" s="153"/>
      <c r="Y99" s="153"/>
      <c r="Z99" s="153"/>
      <c r="AA99" s="153"/>
      <c r="AB99" s="153"/>
      <c r="AC99" s="153"/>
      <c r="AD99" s="153"/>
      <c r="AE99" s="153" t="s">
        <v>118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198" t="s">
        <v>215</v>
      </c>
      <c r="D100" s="165"/>
      <c r="E100" s="171"/>
      <c r="F100" s="175"/>
      <c r="G100" s="175"/>
      <c r="H100" s="175"/>
      <c r="I100" s="175"/>
      <c r="J100" s="175"/>
      <c r="K100" s="175"/>
      <c r="L100" s="175"/>
      <c r="M100" s="175"/>
      <c r="N100" s="163"/>
      <c r="O100" s="163"/>
      <c r="P100" s="163"/>
      <c r="Q100" s="163"/>
      <c r="R100" s="163"/>
      <c r="S100" s="163"/>
      <c r="T100" s="164"/>
      <c r="U100" s="163"/>
      <c r="V100" s="175"/>
      <c r="W100" s="153"/>
      <c r="X100" s="153"/>
      <c r="Y100" s="153"/>
      <c r="Z100" s="153"/>
      <c r="AA100" s="153"/>
      <c r="AB100" s="153"/>
      <c r="AC100" s="153"/>
      <c r="AD100" s="153"/>
      <c r="AE100" s="153" t="s">
        <v>120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8" t="s">
        <v>219</v>
      </c>
      <c r="D101" s="165"/>
      <c r="E101" s="171"/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75"/>
      <c r="W101" s="153"/>
      <c r="X101" s="153"/>
      <c r="Y101" s="153"/>
      <c r="Z101" s="153"/>
      <c r="AA101" s="153"/>
      <c r="AB101" s="153"/>
      <c r="AC101" s="153"/>
      <c r="AD101" s="153"/>
      <c r="AE101" s="153" t="s">
        <v>120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8" t="s">
        <v>220</v>
      </c>
      <c r="D102" s="165"/>
      <c r="E102" s="171">
        <v>2.8319999999999999</v>
      </c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75"/>
      <c r="W102" s="153"/>
      <c r="X102" s="153"/>
      <c r="Y102" s="153"/>
      <c r="Z102" s="153"/>
      <c r="AA102" s="153"/>
      <c r="AB102" s="153"/>
      <c r="AC102" s="153"/>
      <c r="AD102" s="153"/>
      <c r="AE102" s="153" t="s">
        <v>120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200" t="s">
        <v>161</v>
      </c>
      <c r="D103" s="169"/>
      <c r="E103" s="173">
        <v>2.8319999999999999</v>
      </c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75"/>
      <c r="W103" s="153"/>
      <c r="X103" s="153"/>
      <c r="Y103" s="153"/>
      <c r="Z103" s="153"/>
      <c r="AA103" s="153"/>
      <c r="AB103" s="153"/>
      <c r="AC103" s="153"/>
      <c r="AD103" s="153"/>
      <c r="AE103" s="153" t="s">
        <v>120</v>
      </c>
      <c r="AF103" s="153">
        <v>1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18</v>
      </c>
      <c r="B104" s="160" t="s">
        <v>221</v>
      </c>
      <c r="C104" s="197" t="s">
        <v>222</v>
      </c>
      <c r="D104" s="162" t="s">
        <v>195</v>
      </c>
      <c r="E104" s="170">
        <v>2.8319999999999999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21</v>
      </c>
      <c r="M104" s="175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0.32</v>
      </c>
      <c r="U104" s="163">
        <f>ROUND(E104*T104,2)</f>
        <v>0.91</v>
      </c>
      <c r="V104" s="175" t="s">
        <v>384</v>
      </c>
      <c r="W104" s="153"/>
      <c r="X104" s="153"/>
      <c r="Y104" s="153"/>
      <c r="Z104" s="153"/>
      <c r="AA104" s="153"/>
      <c r="AB104" s="153"/>
      <c r="AC104" s="153"/>
      <c r="AD104" s="153"/>
      <c r="AE104" s="153" t="s">
        <v>118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19</v>
      </c>
      <c r="B105" s="160" t="s">
        <v>223</v>
      </c>
      <c r="C105" s="197" t="s">
        <v>224</v>
      </c>
      <c r="D105" s="162" t="s">
        <v>195</v>
      </c>
      <c r="E105" s="170">
        <v>3.02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63">
        <v>3.9309999999999998E-2</v>
      </c>
      <c r="O105" s="163">
        <f>ROUND(E105*N105,5)</f>
        <v>0.11872000000000001</v>
      </c>
      <c r="P105" s="163">
        <v>0</v>
      </c>
      <c r="Q105" s="163">
        <f>ROUND(E105*P105,5)</f>
        <v>0</v>
      </c>
      <c r="R105" s="163"/>
      <c r="S105" s="163"/>
      <c r="T105" s="164">
        <v>0.65</v>
      </c>
      <c r="U105" s="163">
        <f>ROUND(E105*T105,2)</f>
        <v>1.96</v>
      </c>
      <c r="V105" s="175" t="s">
        <v>384</v>
      </c>
      <c r="W105" s="153"/>
      <c r="X105" s="153"/>
      <c r="Y105" s="153"/>
      <c r="Z105" s="153"/>
      <c r="AA105" s="153"/>
      <c r="AB105" s="153"/>
      <c r="AC105" s="153"/>
      <c r="AD105" s="153"/>
      <c r="AE105" s="153" t="s">
        <v>118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0"/>
      <c r="C106" s="198" t="s">
        <v>225</v>
      </c>
      <c r="D106" s="165"/>
      <c r="E106" s="171"/>
      <c r="F106" s="175"/>
      <c r="G106" s="175"/>
      <c r="H106" s="175"/>
      <c r="I106" s="175"/>
      <c r="J106" s="175"/>
      <c r="K106" s="175"/>
      <c r="L106" s="175"/>
      <c r="M106" s="175"/>
      <c r="N106" s="163"/>
      <c r="O106" s="163"/>
      <c r="P106" s="163"/>
      <c r="Q106" s="163"/>
      <c r="R106" s="163"/>
      <c r="S106" s="163"/>
      <c r="T106" s="164"/>
      <c r="U106" s="163"/>
      <c r="V106" s="175"/>
      <c r="W106" s="153"/>
      <c r="X106" s="153"/>
      <c r="Y106" s="153"/>
      <c r="Z106" s="153"/>
      <c r="AA106" s="153"/>
      <c r="AB106" s="153"/>
      <c r="AC106" s="153"/>
      <c r="AD106" s="153"/>
      <c r="AE106" s="153" t="s">
        <v>120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8" t="s">
        <v>226</v>
      </c>
      <c r="D107" s="165"/>
      <c r="E107" s="171"/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75"/>
      <c r="W107" s="153"/>
      <c r="X107" s="153"/>
      <c r="Y107" s="153"/>
      <c r="Z107" s="153"/>
      <c r="AA107" s="153"/>
      <c r="AB107" s="153"/>
      <c r="AC107" s="153"/>
      <c r="AD107" s="153"/>
      <c r="AE107" s="153" t="s">
        <v>120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198" t="s">
        <v>227</v>
      </c>
      <c r="D108" s="165"/>
      <c r="E108" s="171">
        <v>3.02</v>
      </c>
      <c r="F108" s="175"/>
      <c r="G108" s="175"/>
      <c r="H108" s="175"/>
      <c r="I108" s="175"/>
      <c r="J108" s="175"/>
      <c r="K108" s="175"/>
      <c r="L108" s="175"/>
      <c r="M108" s="175"/>
      <c r="N108" s="163"/>
      <c r="O108" s="163"/>
      <c r="P108" s="163"/>
      <c r="Q108" s="163"/>
      <c r="R108" s="163"/>
      <c r="S108" s="163"/>
      <c r="T108" s="164"/>
      <c r="U108" s="163"/>
      <c r="V108" s="175"/>
      <c r="W108" s="153"/>
      <c r="X108" s="153"/>
      <c r="Y108" s="153"/>
      <c r="Z108" s="153"/>
      <c r="AA108" s="153"/>
      <c r="AB108" s="153"/>
      <c r="AC108" s="153"/>
      <c r="AD108" s="153"/>
      <c r="AE108" s="153" t="s">
        <v>120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200" t="s">
        <v>161</v>
      </c>
      <c r="D109" s="169"/>
      <c r="E109" s="173">
        <v>3.02</v>
      </c>
      <c r="F109" s="175"/>
      <c r="G109" s="175"/>
      <c r="H109" s="175"/>
      <c r="I109" s="175"/>
      <c r="J109" s="175"/>
      <c r="K109" s="175"/>
      <c r="L109" s="175"/>
      <c r="M109" s="175"/>
      <c r="N109" s="163"/>
      <c r="O109" s="163"/>
      <c r="P109" s="163"/>
      <c r="Q109" s="163"/>
      <c r="R109" s="163"/>
      <c r="S109" s="163"/>
      <c r="T109" s="164"/>
      <c r="U109" s="163"/>
      <c r="V109" s="175"/>
      <c r="W109" s="153"/>
      <c r="X109" s="153"/>
      <c r="Y109" s="153"/>
      <c r="Z109" s="153"/>
      <c r="AA109" s="153"/>
      <c r="AB109" s="153"/>
      <c r="AC109" s="153"/>
      <c r="AD109" s="153"/>
      <c r="AE109" s="153" t="s">
        <v>120</v>
      </c>
      <c r="AF109" s="153">
        <v>1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54">
        <v>20</v>
      </c>
      <c r="B110" s="160" t="s">
        <v>228</v>
      </c>
      <c r="C110" s="197" t="s">
        <v>229</v>
      </c>
      <c r="D110" s="162" t="s">
        <v>195</v>
      </c>
      <c r="E110" s="170">
        <v>3.02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63">
        <v>0</v>
      </c>
      <c r="O110" s="163">
        <f>ROUND(E110*N110,5)</f>
        <v>0</v>
      </c>
      <c r="P110" s="163">
        <v>0</v>
      </c>
      <c r="Q110" s="163">
        <f>ROUND(E110*P110,5)</f>
        <v>0</v>
      </c>
      <c r="R110" s="163"/>
      <c r="S110" s="163"/>
      <c r="T110" s="164">
        <v>0.35</v>
      </c>
      <c r="U110" s="163">
        <f>ROUND(E110*T110,2)</f>
        <v>1.06</v>
      </c>
      <c r="V110" s="175" t="s">
        <v>384</v>
      </c>
      <c r="W110" s="153"/>
      <c r="X110" s="153"/>
      <c r="Y110" s="153"/>
      <c r="Z110" s="153"/>
      <c r="AA110" s="153"/>
      <c r="AB110" s="153"/>
      <c r="AC110" s="153"/>
      <c r="AD110" s="153"/>
      <c r="AE110" s="153" t="s">
        <v>118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8" t="s">
        <v>225</v>
      </c>
      <c r="D111" s="165"/>
      <c r="E111" s="171"/>
      <c r="F111" s="175"/>
      <c r="G111" s="175"/>
      <c r="H111" s="175"/>
      <c r="I111" s="175"/>
      <c r="J111" s="175"/>
      <c r="K111" s="175"/>
      <c r="L111" s="175"/>
      <c r="M111" s="175"/>
      <c r="N111" s="163"/>
      <c r="O111" s="163"/>
      <c r="P111" s="163"/>
      <c r="Q111" s="163"/>
      <c r="R111" s="163"/>
      <c r="S111" s="163"/>
      <c r="T111" s="164"/>
      <c r="U111" s="163"/>
      <c r="V111" s="175"/>
      <c r="W111" s="153"/>
      <c r="X111" s="153"/>
      <c r="Y111" s="153"/>
      <c r="Z111" s="153"/>
      <c r="AA111" s="153"/>
      <c r="AB111" s="153"/>
      <c r="AC111" s="153"/>
      <c r="AD111" s="153"/>
      <c r="AE111" s="153" t="s">
        <v>120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198" t="s">
        <v>226</v>
      </c>
      <c r="D112" s="165"/>
      <c r="E112" s="171"/>
      <c r="F112" s="175"/>
      <c r="G112" s="175"/>
      <c r="H112" s="175"/>
      <c r="I112" s="175"/>
      <c r="J112" s="175"/>
      <c r="K112" s="175"/>
      <c r="L112" s="175"/>
      <c r="M112" s="175"/>
      <c r="N112" s="163"/>
      <c r="O112" s="163"/>
      <c r="P112" s="163"/>
      <c r="Q112" s="163"/>
      <c r="R112" s="163"/>
      <c r="S112" s="163"/>
      <c r="T112" s="164"/>
      <c r="U112" s="163"/>
      <c r="V112" s="175"/>
      <c r="W112" s="153"/>
      <c r="X112" s="153"/>
      <c r="Y112" s="153"/>
      <c r="Z112" s="153"/>
      <c r="AA112" s="153"/>
      <c r="AB112" s="153"/>
      <c r="AC112" s="153"/>
      <c r="AD112" s="153"/>
      <c r="AE112" s="153" t="s">
        <v>120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0"/>
      <c r="C113" s="198" t="s">
        <v>227</v>
      </c>
      <c r="D113" s="165"/>
      <c r="E113" s="171">
        <v>3.02</v>
      </c>
      <c r="F113" s="175"/>
      <c r="G113" s="175"/>
      <c r="H113" s="175"/>
      <c r="I113" s="175"/>
      <c r="J113" s="175"/>
      <c r="K113" s="175"/>
      <c r="L113" s="175"/>
      <c r="M113" s="175"/>
      <c r="N113" s="163"/>
      <c r="O113" s="163"/>
      <c r="P113" s="163"/>
      <c r="Q113" s="163"/>
      <c r="R113" s="163"/>
      <c r="S113" s="163"/>
      <c r="T113" s="164"/>
      <c r="U113" s="163"/>
      <c r="V113" s="175"/>
      <c r="W113" s="153"/>
      <c r="X113" s="153"/>
      <c r="Y113" s="153"/>
      <c r="Z113" s="153"/>
      <c r="AA113" s="153"/>
      <c r="AB113" s="153"/>
      <c r="AC113" s="153"/>
      <c r="AD113" s="153"/>
      <c r="AE113" s="153" t="s">
        <v>120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200" t="s">
        <v>161</v>
      </c>
      <c r="D114" s="169"/>
      <c r="E114" s="173">
        <v>3.02</v>
      </c>
      <c r="F114" s="175"/>
      <c r="G114" s="175"/>
      <c r="H114" s="175"/>
      <c r="I114" s="175"/>
      <c r="J114" s="175"/>
      <c r="K114" s="175"/>
      <c r="L114" s="175"/>
      <c r="M114" s="175"/>
      <c r="N114" s="163"/>
      <c r="O114" s="163"/>
      <c r="P114" s="163"/>
      <c r="Q114" s="163"/>
      <c r="R114" s="163"/>
      <c r="S114" s="163"/>
      <c r="T114" s="164"/>
      <c r="U114" s="163"/>
      <c r="V114" s="175"/>
      <c r="W114" s="153"/>
      <c r="X114" s="153"/>
      <c r="Y114" s="153"/>
      <c r="Z114" s="153"/>
      <c r="AA114" s="153"/>
      <c r="AB114" s="153"/>
      <c r="AC114" s="153"/>
      <c r="AD114" s="153"/>
      <c r="AE114" s="153" t="s">
        <v>120</v>
      </c>
      <c r="AF114" s="153">
        <v>1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x14ac:dyDescent="0.2">
      <c r="A115" s="155" t="s">
        <v>115</v>
      </c>
      <c r="B115" s="161" t="s">
        <v>66</v>
      </c>
      <c r="C115" s="199" t="s">
        <v>67</v>
      </c>
      <c r="D115" s="166"/>
      <c r="E115" s="172"/>
      <c r="F115" s="176"/>
      <c r="G115" s="176">
        <f>SUMIF(AE116:AE143,"&lt;&gt;NOR",G116:G143)</f>
        <v>0</v>
      </c>
      <c r="H115" s="176"/>
      <c r="I115" s="176">
        <f>SUM(I116:I143)</f>
        <v>0</v>
      </c>
      <c r="J115" s="176"/>
      <c r="K115" s="176">
        <f>SUM(K116:K143)</f>
        <v>0</v>
      </c>
      <c r="L115" s="176"/>
      <c r="M115" s="176">
        <f>SUM(M116:M143)</f>
        <v>0</v>
      </c>
      <c r="N115" s="167"/>
      <c r="O115" s="167">
        <f>SUM(O116:O143)</f>
        <v>15.54336</v>
      </c>
      <c r="P115" s="167"/>
      <c r="Q115" s="167">
        <f>SUM(Q116:Q143)</f>
        <v>0</v>
      </c>
      <c r="R115" s="167"/>
      <c r="S115" s="167"/>
      <c r="T115" s="168"/>
      <c r="U115" s="167">
        <f>SUM(U116:U143)</f>
        <v>50.730000000000004</v>
      </c>
      <c r="V115" s="176"/>
      <c r="AE115" t="s">
        <v>116</v>
      </c>
    </row>
    <row r="116" spans="1:60" ht="22.5" outlineLevel="1" x14ac:dyDescent="0.2">
      <c r="A116" s="154">
        <v>21</v>
      </c>
      <c r="B116" s="160" t="s">
        <v>230</v>
      </c>
      <c r="C116" s="197" t="s">
        <v>231</v>
      </c>
      <c r="D116" s="162" t="s">
        <v>195</v>
      </c>
      <c r="E116" s="170">
        <v>3.51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63">
        <v>1.2197499999999999</v>
      </c>
      <c r="O116" s="163">
        <f>ROUND(E116*N116,5)</f>
        <v>4.28132</v>
      </c>
      <c r="P116" s="163">
        <v>0</v>
      </c>
      <c r="Q116" s="163">
        <f>ROUND(E116*P116,5)</f>
        <v>0</v>
      </c>
      <c r="R116" s="163"/>
      <c r="S116" s="163"/>
      <c r="T116" s="164">
        <v>1.3</v>
      </c>
      <c r="U116" s="163">
        <f>ROUND(E116*T116,2)</f>
        <v>4.5599999999999996</v>
      </c>
      <c r="V116" s="175" t="s">
        <v>384</v>
      </c>
      <c r="W116" s="153"/>
      <c r="X116" s="153"/>
      <c r="Y116" s="153"/>
      <c r="Z116" s="153"/>
      <c r="AA116" s="153"/>
      <c r="AB116" s="153"/>
      <c r="AC116" s="153"/>
      <c r="AD116" s="153"/>
      <c r="AE116" s="153" t="s">
        <v>118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0"/>
      <c r="C117" s="198" t="s">
        <v>232</v>
      </c>
      <c r="D117" s="165"/>
      <c r="E117" s="171"/>
      <c r="F117" s="175"/>
      <c r="G117" s="175"/>
      <c r="H117" s="175"/>
      <c r="I117" s="175"/>
      <c r="J117" s="175"/>
      <c r="K117" s="175"/>
      <c r="L117" s="175"/>
      <c r="M117" s="175"/>
      <c r="N117" s="163"/>
      <c r="O117" s="163"/>
      <c r="P117" s="163"/>
      <c r="Q117" s="163"/>
      <c r="R117" s="163"/>
      <c r="S117" s="163"/>
      <c r="T117" s="164"/>
      <c r="U117" s="163"/>
      <c r="V117" s="175"/>
      <c r="W117" s="153"/>
      <c r="X117" s="153"/>
      <c r="Y117" s="153"/>
      <c r="Z117" s="153"/>
      <c r="AA117" s="153"/>
      <c r="AB117" s="153"/>
      <c r="AC117" s="153"/>
      <c r="AD117" s="153"/>
      <c r="AE117" s="153" t="s">
        <v>120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198" t="s">
        <v>233</v>
      </c>
      <c r="D118" s="165"/>
      <c r="E118" s="171">
        <v>3.51</v>
      </c>
      <c r="F118" s="175"/>
      <c r="G118" s="175"/>
      <c r="H118" s="175"/>
      <c r="I118" s="175"/>
      <c r="J118" s="175"/>
      <c r="K118" s="175"/>
      <c r="L118" s="175"/>
      <c r="M118" s="175"/>
      <c r="N118" s="163"/>
      <c r="O118" s="163"/>
      <c r="P118" s="163"/>
      <c r="Q118" s="163"/>
      <c r="R118" s="163"/>
      <c r="S118" s="163"/>
      <c r="T118" s="164"/>
      <c r="U118" s="163"/>
      <c r="V118" s="175"/>
      <c r="W118" s="153"/>
      <c r="X118" s="153"/>
      <c r="Y118" s="153"/>
      <c r="Z118" s="153"/>
      <c r="AA118" s="153"/>
      <c r="AB118" s="153"/>
      <c r="AC118" s="153"/>
      <c r="AD118" s="153"/>
      <c r="AE118" s="153" t="s">
        <v>120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200" t="s">
        <v>161</v>
      </c>
      <c r="D119" s="169"/>
      <c r="E119" s="173">
        <v>3.51</v>
      </c>
      <c r="F119" s="175"/>
      <c r="G119" s="175"/>
      <c r="H119" s="175"/>
      <c r="I119" s="175"/>
      <c r="J119" s="175"/>
      <c r="K119" s="175"/>
      <c r="L119" s="175"/>
      <c r="M119" s="175"/>
      <c r="N119" s="163"/>
      <c r="O119" s="163"/>
      <c r="P119" s="163"/>
      <c r="Q119" s="163"/>
      <c r="R119" s="163"/>
      <c r="S119" s="163"/>
      <c r="T119" s="164"/>
      <c r="U119" s="163"/>
      <c r="V119" s="175"/>
      <c r="W119" s="153"/>
      <c r="X119" s="153"/>
      <c r="Y119" s="153"/>
      <c r="Z119" s="153"/>
      <c r="AA119" s="153"/>
      <c r="AB119" s="153"/>
      <c r="AC119" s="153"/>
      <c r="AD119" s="153"/>
      <c r="AE119" s="153" t="s">
        <v>120</v>
      </c>
      <c r="AF119" s="153">
        <v>1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22</v>
      </c>
      <c r="B120" s="160" t="s">
        <v>234</v>
      </c>
      <c r="C120" s="197" t="s">
        <v>235</v>
      </c>
      <c r="D120" s="162" t="s">
        <v>195</v>
      </c>
      <c r="E120" s="170">
        <v>29.368500000000001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63">
        <v>3.9050000000000001E-2</v>
      </c>
      <c r="O120" s="163">
        <f>ROUND(E120*N120,5)</f>
        <v>1.1468400000000001</v>
      </c>
      <c r="P120" s="163">
        <v>0</v>
      </c>
      <c r="Q120" s="163">
        <f>ROUND(E120*P120,5)</f>
        <v>0</v>
      </c>
      <c r="R120" s="163"/>
      <c r="S120" s="163"/>
      <c r="T120" s="164">
        <v>0.65</v>
      </c>
      <c r="U120" s="163">
        <f>ROUND(E120*T120,2)</f>
        <v>19.09</v>
      </c>
      <c r="V120" s="175" t="s">
        <v>384</v>
      </c>
      <c r="W120" s="153"/>
      <c r="X120" s="153"/>
      <c r="Y120" s="153"/>
      <c r="Z120" s="153"/>
      <c r="AA120" s="153"/>
      <c r="AB120" s="153"/>
      <c r="AC120" s="153"/>
      <c r="AD120" s="153"/>
      <c r="AE120" s="153" t="s">
        <v>118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0"/>
      <c r="C121" s="198" t="s">
        <v>236</v>
      </c>
      <c r="D121" s="165"/>
      <c r="E121" s="171"/>
      <c r="F121" s="175"/>
      <c r="G121" s="175"/>
      <c r="H121" s="175"/>
      <c r="I121" s="175"/>
      <c r="J121" s="175"/>
      <c r="K121" s="175"/>
      <c r="L121" s="175"/>
      <c r="M121" s="175"/>
      <c r="N121" s="163"/>
      <c r="O121" s="163"/>
      <c r="P121" s="163"/>
      <c r="Q121" s="163"/>
      <c r="R121" s="163"/>
      <c r="S121" s="163"/>
      <c r="T121" s="164"/>
      <c r="U121" s="163"/>
      <c r="V121" s="175"/>
      <c r="W121" s="153"/>
      <c r="X121" s="153"/>
      <c r="Y121" s="153"/>
      <c r="Z121" s="153"/>
      <c r="AA121" s="153"/>
      <c r="AB121" s="153"/>
      <c r="AC121" s="153"/>
      <c r="AD121" s="153"/>
      <c r="AE121" s="153" t="s">
        <v>120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8" t="s">
        <v>237</v>
      </c>
      <c r="D122" s="165"/>
      <c r="E122" s="171">
        <v>15.414</v>
      </c>
      <c r="F122" s="175"/>
      <c r="G122" s="175"/>
      <c r="H122" s="175"/>
      <c r="I122" s="175"/>
      <c r="J122" s="175"/>
      <c r="K122" s="175"/>
      <c r="L122" s="175"/>
      <c r="M122" s="175"/>
      <c r="N122" s="163"/>
      <c r="O122" s="163"/>
      <c r="P122" s="163"/>
      <c r="Q122" s="163"/>
      <c r="R122" s="163"/>
      <c r="S122" s="163"/>
      <c r="T122" s="164"/>
      <c r="U122" s="163"/>
      <c r="V122" s="175"/>
      <c r="W122" s="153"/>
      <c r="X122" s="153"/>
      <c r="Y122" s="153"/>
      <c r="Z122" s="153"/>
      <c r="AA122" s="153"/>
      <c r="AB122" s="153"/>
      <c r="AC122" s="153"/>
      <c r="AD122" s="153"/>
      <c r="AE122" s="153" t="s">
        <v>120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0"/>
      <c r="C123" s="200" t="s">
        <v>161</v>
      </c>
      <c r="D123" s="169"/>
      <c r="E123" s="173">
        <v>15.414</v>
      </c>
      <c r="F123" s="175"/>
      <c r="G123" s="175"/>
      <c r="H123" s="175"/>
      <c r="I123" s="175"/>
      <c r="J123" s="175"/>
      <c r="K123" s="175"/>
      <c r="L123" s="175"/>
      <c r="M123" s="175"/>
      <c r="N123" s="163"/>
      <c r="O123" s="163"/>
      <c r="P123" s="163"/>
      <c r="Q123" s="163"/>
      <c r="R123" s="163"/>
      <c r="S123" s="163"/>
      <c r="T123" s="164"/>
      <c r="U123" s="163"/>
      <c r="V123" s="175"/>
      <c r="W123" s="153"/>
      <c r="X123" s="153"/>
      <c r="Y123" s="153"/>
      <c r="Z123" s="153"/>
      <c r="AA123" s="153"/>
      <c r="AB123" s="153"/>
      <c r="AC123" s="153"/>
      <c r="AD123" s="153"/>
      <c r="AE123" s="153" t="s">
        <v>120</v>
      </c>
      <c r="AF123" s="153">
        <v>1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8" t="s">
        <v>238</v>
      </c>
      <c r="D124" s="165"/>
      <c r="E124" s="171"/>
      <c r="F124" s="175"/>
      <c r="G124" s="175"/>
      <c r="H124" s="175"/>
      <c r="I124" s="175"/>
      <c r="J124" s="175"/>
      <c r="K124" s="175"/>
      <c r="L124" s="175"/>
      <c r="M124" s="175"/>
      <c r="N124" s="163"/>
      <c r="O124" s="163"/>
      <c r="P124" s="163"/>
      <c r="Q124" s="163"/>
      <c r="R124" s="163"/>
      <c r="S124" s="163"/>
      <c r="T124" s="164"/>
      <c r="U124" s="163"/>
      <c r="V124" s="175"/>
      <c r="W124" s="153"/>
      <c r="X124" s="153"/>
      <c r="Y124" s="153"/>
      <c r="Z124" s="153"/>
      <c r="AA124" s="153"/>
      <c r="AB124" s="153"/>
      <c r="AC124" s="153"/>
      <c r="AD124" s="153"/>
      <c r="AE124" s="153" t="s">
        <v>120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8" t="s">
        <v>239</v>
      </c>
      <c r="D125" s="165"/>
      <c r="E125" s="171">
        <v>13.954499999999999</v>
      </c>
      <c r="F125" s="175"/>
      <c r="G125" s="175"/>
      <c r="H125" s="175"/>
      <c r="I125" s="175"/>
      <c r="J125" s="175"/>
      <c r="K125" s="175"/>
      <c r="L125" s="175"/>
      <c r="M125" s="175"/>
      <c r="N125" s="163"/>
      <c r="O125" s="163"/>
      <c r="P125" s="163"/>
      <c r="Q125" s="163"/>
      <c r="R125" s="163"/>
      <c r="S125" s="163"/>
      <c r="T125" s="164"/>
      <c r="U125" s="163"/>
      <c r="V125" s="175"/>
      <c r="W125" s="153"/>
      <c r="X125" s="153"/>
      <c r="Y125" s="153"/>
      <c r="Z125" s="153"/>
      <c r="AA125" s="153"/>
      <c r="AB125" s="153"/>
      <c r="AC125" s="153"/>
      <c r="AD125" s="153"/>
      <c r="AE125" s="153" t="s">
        <v>120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200" t="s">
        <v>161</v>
      </c>
      <c r="D126" s="169"/>
      <c r="E126" s="173">
        <v>13.954499999999999</v>
      </c>
      <c r="F126" s="175"/>
      <c r="G126" s="175"/>
      <c r="H126" s="175"/>
      <c r="I126" s="175"/>
      <c r="J126" s="175"/>
      <c r="K126" s="175"/>
      <c r="L126" s="175"/>
      <c r="M126" s="175"/>
      <c r="N126" s="163"/>
      <c r="O126" s="163"/>
      <c r="P126" s="163"/>
      <c r="Q126" s="163"/>
      <c r="R126" s="163"/>
      <c r="S126" s="163"/>
      <c r="T126" s="164"/>
      <c r="U126" s="163"/>
      <c r="V126" s="175"/>
      <c r="W126" s="153"/>
      <c r="X126" s="153"/>
      <c r="Y126" s="153"/>
      <c r="Z126" s="153"/>
      <c r="AA126" s="153"/>
      <c r="AB126" s="153"/>
      <c r="AC126" s="153"/>
      <c r="AD126" s="153"/>
      <c r="AE126" s="153" t="s">
        <v>120</v>
      </c>
      <c r="AF126" s="153">
        <v>1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23</v>
      </c>
      <c r="B127" s="160" t="s">
        <v>240</v>
      </c>
      <c r="C127" s="197" t="s">
        <v>241</v>
      </c>
      <c r="D127" s="162" t="s">
        <v>195</v>
      </c>
      <c r="E127" s="170">
        <v>29.368500000000001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63">
        <v>0</v>
      </c>
      <c r="O127" s="163">
        <f>ROUND(E127*N127,5)</f>
        <v>0</v>
      </c>
      <c r="P127" s="163">
        <v>0</v>
      </c>
      <c r="Q127" s="163">
        <f>ROUND(E127*P127,5)</f>
        <v>0</v>
      </c>
      <c r="R127" s="163"/>
      <c r="S127" s="163"/>
      <c r="T127" s="164">
        <v>0.35</v>
      </c>
      <c r="U127" s="163">
        <f>ROUND(E127*T127,2)</f>
        <v>10.28</v>
      </c>
      <c r="V127" s="175" t="s">
        <v>384</v>
      </c>
      <c r="W127" s="153"/>
      <c r="X127" s="153"/>
      <c r="Y127" s="153"/>
      <c r="Z127" s="153"/>
      <c r="AA127" s="153"/>
      <c r="AB127" s="153"/>
      <c r="AC127" s="153"/>
      <c r="AD127" s="153"/>
      <c r="AE127" s="153" t="s">
        <v>118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>
        <v>24</v>
      </c>
      <c r="B128" s="160" t="s">
        <v>242</v>
      </c>
      <c r="C128" s="197" t="s">
        <v>243</v>
      </c>
      <c r="D128" s="162" t="s">
        <v>244</v>
      </c>
      <c r="E128" s="170">
        <v>0.4506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21</v>
      </c>
      <c r="M128" s="175">
        <f>G128*(1+L128/100)</f>
        <v>0</v>
      </c>
      <c r="N128" s="163">
        <v>1.02491</v>
      </c>
      <c r="O128" s="163">
        <f>ROUND(E128*N128,5)</f>
        <v>0.46182000000000001</v>
      </c>
      <c r="P128" s="163">
        <v>0</v>
      </c>
      <c r="Q128" s="163">
        <f>ROUND(E128*P128,5)</f>
        <v>0</v>
      </c>
      <c r="R128" s="163"/>
      <c r="S128" s="163"/>
      <c r="T128" s="164">
        <v>24.562000000000001</v>
      </c>
      <c r="U128" s="163">
        <f>ROUND(E128*T128,2)</f>
        <v>11.07</v>
      </c>
      <c r="V128" s="175" t="s">
        <v>384</v>
      </c>
      <c r="W128" s="153"/>
      <c r="X128" s="153"/>
      <c r="Y128" s="153"/>
      <c r="Z128" s="153"/>
      <c r="AA128" s="153"/>
      <c r="AB128" s="153"/>
      <c r="AC128" s="153"/>
      <c r="AD128" s="153"/>
      <c r="AE128" s="153" t="s">
        <v>118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198" t="s">
        <v>245</v>
      </c>
      <c r="D129" s="165"/>
      <c r="E129" s="171"/>
      <c r="F129" s="175"/>
      <c r="G129" s="175"/>
      <c r="H129" s="175"/>
      <c r="I129" s="175"/>
      <c r="J129" s="175"/>
      <c r="K129" s="175"/>
      <c r="L129" s="175"/>
      <c r="M129" s="175"/>
      <c r="N129" s="163"/>
      <c r="O129" s="163"/>
      <c r="P129" s="163"/>
      <c r="Q129" s="163"/>
      <c r="R129" s="163"/>
      <c r="S129" s="163"/>
      <c r="T129" s="164"/>
      <c r="U129" s="163"/>
      <c r="V129" s="175"/>
      <c r="W129" s="153"/>
      <c r="X129" s="153"/>
      <c r="Y129" s="153"/>
      <c r="Z129" s="153"/>
      <c r="AA129" s="153"/>
      <c r="AB129" s="153"/>
      <c r="AC129" s="153"/>
      <c r="AD129" s="153"/>
      <c r="AE129" s="153" t="s">
        <v>120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198" t="s">
        <v>246</v>
      </c>
      <c r="D130" s="165"/>
      <c r="E130" s="171"/>
      <c r="F130" s="175"/>
      <c r="G130" s="175"/>
      <c r="H130" s="175"/>
      <c r="I130" s="175"/>
      <c r="J130" s="175"/>
      <c r="K130" s="175"/>
      <c r="L130" s="175"/>
      <c r="M130" s="175"/>
      <c r="N130" s="163"/>
      <c r="O130" s="163"/>
      <c r="P130" s="163"/>
      <c r="Q130" s="163"/>
      <c r="R130" s="163"/>
      <c r="S130" s="163"/>
      <c r="T130" s="164"/>
      <c r="U130" s="163"/>
      <c r="V130" s="175"/>
      <c r="W130" s="153"/>
      <c r="X130" s="153"/>
      <c r="Y130" s="153"/>
      <c r="Z130" s="153"/>
      <c r="AA130" s="153"/>
      <c r="AB130" s="153"/>
      <c r="AC130" s="153"/>
      <c r="AD130" s="153"/>
      <c r="AE130" s="153" t="s">
        <v>120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198" t="s">
        <v>247</v>
      </c>
      <c r="D131" s="165"/>
      <c r="E131" s="171">
        <v>0.4506</v>
      </c>
      <c r="F131" s="175"/>
      <c r="G131" s="175"/>
      <c r="H131" s="175"/>
      <c r="I131" s="175"/>
      <c r="J131" s="175"/>
      <c r="K131" s="175"/>
      <c r="L131" s="175"/>
      <c r="M131" s="175"/>
      <c r="N131" s="163"/>
      <c r="O131" s="163"/>
      <c r="P131" s="163"/>
      <c r="Q131" s="163"/>
      <c r="R131" s="163"/>
      <c r="S131" s="163"/>
      <c r="T131" s="164"/>
      <c r="U131" s="163"/>
      <c r="V131" s="175"/>
      <c r="W131" s="153"/>
      <c r="X131" s="153"/>
      <c r="Y131" s="153"/>
      <c r="Z131" s="153"/>
      <c r="AA131" s="153"/>
      <c r="AB131" s="153"/>
      <c r="AC131" s="153"/>
      <c r="AD131" s="153"/>
      <c r="AE131" s="153" t="s">
        <v>120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200" t="s">
        <v>161</v>
      </c>
      <c r="D132" s="169"/>
      <c r="E132" s="173">
        <v>0.4506</v>
      </c>
      <c r="F132" s="175"/>
      <c r="G132" s="175"/>
      <c r="H132" s="175"/>
      <c r="I132" s="175"/>
      <c r="J132" s="175"/>
      <c r="K132" s="175"/>
      <c r="L132" s="175"/>
      <c r="M132" s="175"/>
      <c r="N132" s="163"/>
      <c r="O132" s="163"/>
      <c r="P132" s="163"/>
      <c r="Q132" s="163"/>
      <c r="R132" s="163"/>
      <c r="S132" s="163"/>
      <c r="T132" s="164"/>
      <c r="U132" s="163"/>
      <c r="V132" s="175"/>
      <c r="W132" s="153"/>
      <c r="X132" s="153"/>
      <c r="Y132" s="153"/>
      <c r="Z132" s="153"/>
      <c r="AA132" s="153"/>
      <c r="AB132" s="153"/>
      <c r="AC132" s="153"/>
      <c r="AD132" s="153"/>
      <c r="AE132" s="153" t="s">
        <v>120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25</v>
      </c>
      <c r="B133" s="160" t="s">
        <v>248</v>
      </c>
      <c r="C133" s="197" t="s">
        <v>249</v>
      </c>
      <c r="D133" s="162" t="s">
        <v>156</v>
      </c>
      <c r="E133" s="170">
        <v>3.7549999999999999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63">
        <v>2.5280900000000002</v>
      </c>
      <c r="O133" s="163">
        <f>ROUND(E133*N133,5)</f>
        <v>9.4929799999999993</v>
      </c>
      <c r="P133" s="163">
        <v>0</v>
      </c>
      <c r="Q133" s="163">
        <f>ROUND(E133*P133,5)</f>
        <v>0</v>
      </c>
      <c r="R133" s="163"/>
      <c r="S133" s="163"/>
      <c r="T133" s="164">
        <v>1.3560000000000001</v>
      </c>
      <c r="U133" s="163">
        <f>ROUND(E133*T133,2)</f>
        <v>5.09</v>
      </c>
      <c r="V133" s="175" t="s">
        <v>384</v>
      </c>
      <c r="W133" s="153"/>
      <c r="X133" s="153"/>
      <c r="Y133" s="153"/>
      <c r="Z133" s="153"/>
      <c r="AA133" s="153"/>
      <c r="AB133" s="153"/>
      <c r="AC133" s="153"/>
      <c r="AD133" s="153"/>
      <c r="AE133" s="153" t="s">
        <v>118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198" t="s">
        <v>250</v>
      </c>
      <c r="D134" s="165"/>
      <c r="E134" s="171">
        <v>1.31</v>
      </c>
      <c r="F134" s="175"/>
      <c r="G134" s="175"/>
      <c r="H134" s="175"/>
      <c r="I134" s="175"/>
      <c r="J134" s="175"/>
      <c r="K134" s="175"/>
      <c r="L134" s="175"/>
      <c r="M134" s="175"/>
      <c r="N134" s="163"/>
      <c r="O134" s="163"/>
      <c r="P134" s="163"/>
      <c r="Q134" s="163"/>
      <c r="R134" s="163"/>
      <c r="S134" s="163"/>
      <c r="T134" s="164"/>
      <c r="U134" s="163"/>
      <c r="V134" s="175"/>
      <c r="W134" s="153"/>
      <c r="X134" s="153"/>
      <c r="Y134" s="153"/>
      <c r="Z134" s="153"/>
      <c r="AA134" s="153"/>
      <c r="AB134" s="153"/>
      <c r="AC134" s="153"/>
      <c r="AD134" s="153"/>
      <c r="AE134" s="153" t="s">
        <v>120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200" t="s">
        <v>161</v>
      </c>
      <c r="D135" s="169"/>
      <c r="E135" s="173">
        <v>1.31</v>
      </c>
      <c r="F135" s="175"/>
      <c r="G135" s="175"/>
      <c r="H135" s="175"/>
      <c r="I135" s="175"/>
      <c r="J135" s="175"/>
      <c r="K135" s="175"/>
      <c r="L135" s="175"/>
      <c r="M135" s="175"/>
      <c r="N135" s="163"/>
      <c r="O135" s="163"/>
      <c r="P135" s="163"/>
      <c r="Q135" s="163"/>
      <c r="R135" s="163"/>
      <c r="S135" s="163"/>
      <c r="T135" s="164"/>
      <c r="U135" s="163"/>
      <c r="V135" s="175"/>
      <c r="W135" s="153"/>
      <c r="X135" s="153"/>
      <c r="Y135" s="153"/>
      <c r="Z135" s="153"/>
      <c r="AA135" s="153"/>
      <c r="AB135" s="153"/>
      <c r="AC135" s="153"/>
      <c r="AD135" s="153"/>
      <c r="AE135" s="153" t="s">
        <v>120</v>
      </c>
      <c r="AF135" s="153">
        <v>1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8" t="s">
        <v>251</v>
      </c>
      <c r="D136" s="165"/>
      <c r="E136" s="171">
        <v>1.155</v>
      </c>
      <c r="F136" s="175"/>
      <c r="G136" s="175"/>
      <c r="H136" s="175"/>
      <c r="I136" s="175"/>
      <c r="J136" s="175"/>
      <c r="K136" s="175"/>
      <c r="L136" s="175"/>
      <c r="M136" s="175"/>
      <c r="N136" s="163"/>
      <c r="O136" s="163"/>
      <c r="P136" s="163"/>
      <c r="Q136" s="163"/>
      <c r="R136" s="163"/>
      <c r="S136" s="163"/>
      <c r="T136" s="164"/>
      <c r="U136" s="163"/>
      <c r="V136" s="175"/>
      <c r="W136" s="153"/>
      <c r="X136" s="153"/>
      <c r="Y136" s="153"/>
      <c r="Z136" s="153"/>
      <c r="AA136" s="153"/>
      <c r="AB136" s="153"/>
      <c r="AC136" s="153"/>
      <c r="AD136" s="153"/>
      <c r="AE136" s="153" t="s">
        <v>120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200" t="s">
        <v>161</v>
      </c>
      <c r="D137" s="169"/>
      <c r="E137" s="173">
        <v>1.155</v>
      </c>
      <c r="F137" s="175"/>
      <c r="G137" s="175"/>
      <c r="H137" s="175"/>
      <c r="I137" s="175"/>
      <c r="J137" s="175"/>
      <c r="K137" s="175"/>
      <c r="L137" s="175"/>
      <c r="M137" s="175"/>
      <c r="N137" s="163"/>
      <c r="O137" s="163"/>
      <c r="P137" s="163"/>
      <c r="Q137" s="163"/>
      <c r="R137" s="163"/>
      <c r="S137" s="163"/>
      <c r="T137" s="164"/>
      <c r="U137" s="163"/>
      <c r="V137" s="175"/>
      <c r="W137" s="153"/>
      <c r="X137" s="153"/>
      <c r="Y137" s="153"/>
      <c r="Z137" s="153"/>
      <c r="AA137" s="153"/>
      <c r="AB137" s="153"/>
      <c r="AC137" s="153"/>
      <c r="AD137" s="153"/>
      <c r="AE137" s="153" t="s">
        <v>120</v>
      </c>
      <c r="AF137" s="153">
        <v>1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8" t="s">
        <v>252</v>
      </c>
      <c r="D138" s="165"/>
      <c r="E138" s="171">
        <v>1.29</v>
      </c>
      <c r="F138" s="175"/>
      <c r="G138" s="175"/>
      <c r="H138" s="175"/>
      <c r="I138" s="175"/>
      <c r="J138" s="175"/>
      <c r="K138" s="175"/>
      <c r="L138" s="175"/>
      <c r="M138" s="175"/>
      <c r="N138" s="163"/>
      <c r="O138" s="163"/>
      <c r="P138" s="163"/>
      <c r="Q138" s="163"/>
      <c r="R138" s="163"/>
      <c r="S138" s="163"/>
      <c r="T138" s="164"/>
      <c r="U138" s="163"/>
      <c r="V138" s="175"/>
      <c r="W138" s="153"/>
      <c r="X138" s="153"/>
      <c r="Y138" s="153"/>
      <c r="Z138" s="153"/>
      <c r="AA138" s="153"/>
      <c r="AB138" s="153"/>
      <c r="AC138" s="153"/>
      <c r="AD138" s="153"/>
      <c r="AE138" s="153" t="s">
        <v>120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200" t="s">
        <v>161</v>
      </c>
      <c r="D139" s="169"/>
      <c r="E139" s="173">
        <v>1.29</v>
      </c>
      <c r="F139" s="175"/>
      <c r="G139" s="175"/>
      <c r="H139" s="175"/>
      <c r="I139" s="175"/>
      <c r="J139" s="175"/>
      <c r="K139" s="175"/>
      <c r="L139" s="175"/>
      <c r="M139" s="175"/>
      <c r="N139" s="163"/>
      <c r="O139" s="163"/>
      <c r="P139" s="163"/>
      <c r="Q139" s="163"/>
      <c r="R139" s="163"/>
      <c r="S139" s="163"/>
      <c r="T139" s="164"/>
      <c r="U139" s="163"/>
      <c r="V139" s="175"/>
      <c r="W139" s="153"/>
      <c r="X139" s="153"/>
      <c r="Y139" s="153"/>
      <c r="Z139" s="153"/>
      <c r="AA139" s="153"/>
      <c r="AB139" s="153"/>
      <c r="AC139" s="153"/>
      <c r="AD139" s="153"/>
      <c r="AE139" s="153" t="s">
        <v>120</v>
      </c>
      <c r="AF139" s="153">
        <v>1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26</v>
      </c>
      <c r="B140" s="160" t="s">
        <v>253</v>
      </c>
      <c r="C140" s="197" t="s">
        <v>254</v>
      </c>
      <c r="D140" s="162" t="s">
        <v>255</v>
      </c>
      <c r="E140" s="170">
        <v>4.7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63">
        <v>2.3939999999999999E-2</v>
      </c>
      <c r="O140" s="163">
        <f>ROUND(E140*N140,5)</f>
        <v>0.11252</v>
      </c>
      <c r="P140" s="163">
        <v>0</v>
      </c>
      <c r="Q140" s="163">
        <f>ROUND(E140*P140,5)</f>
        <v>0</v>
      </c>
      <c r="R140" s="163"/>
      <c r="S140" s="163"/>
      <c r="T140" s="164">
        <v>9.5600000000000004E-2</v>
      </c>
      <c r="U140" s="163">
        <f>ROUND(E140*T140,2)</f>
        <v>0.45</v>
      </c>
      <c r="V140" s="175" t="s">
        <v>384</v>
      </c>
      <c r="W140" s="153"/>
      <c r="X140" s="153"/>
      <c r="Y140" s="153"/>
      <c r="Z140" s="153"/>
      <c r="AA140" s="153"/>
      <c r="AB140" s="153"/>
      <c r="AC140" s="153"/>
      <c r="AD140" s="153"/>
      <c r="AE140" s="153" t="s">
        <v>118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198" t="s">
        <v>256</v>
      </c>
      <c r="D141" s="165"/>
      <c r="E141" s="171">
        <v>4.7</v>
      </c>
      <c r="F141" s="175"/>
      <c r="G141" s="175"/>
      <c r="H141" s="175"/>
      <c r="I141" s="175"/>
      <c r="J141" s="175"/>
      <c r="K141" s="175"/>
      <c r="L141" s="175"/>
      <c r="M141" s="175"/>
      <c r="N141" s="163"/>
      <c r="O141" s="163"/>
      <c r="P141" s="163"/>
      <c r="Q141" s="163"/>
      <c r="R141" s="163"/>
      <c r="S141" s="163"/>
      <c r="T141" s="164"/>
      <c r="U141" s="163"/>
      <c r="V141" s="175"/>
      <c r="W141" s="153"/>
      <c r="X141" s="153"/>
      <c r="Y141" s="153"/>
      <c r="Z141" s="153"/>
      <c r="AA141" s="153"/>
      <c r="AB141" s="153"/>
      <c r="AC141" s="153"/>
      <c r="AD141" s="153"/>
      <c r="AE141" s="153" t="s">
        <v>120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54">
        <v>27</v>
      </c>
      <c r="B142" s="160" t="s">
        <v>257</v>
      </c>
      <c r="C142" s="197" t="s">
        <v>258</v>
      </c>
      <c r="D142" s="162" t="s">
        <v>198</v>
      </c>
      <c r="E142" s="170">
        <v>1</v>
      </c>
      <c r="F142" s="174"/>
      <c r="G142" s="175">
        <f>ROUND(E142*F142,2)</f>
        <v>0</v>
      </c>
      <c r="H142" s="174"/>
      <c r="I142" s="175">
        <f>ROUND(E142*H142,2)</f>
        <v>0</v>
      </c>
      <c r="J142" s="174"/>
      <c r="K142" s="175">
        <f>ROUND(E142*J142,2)</f>
        <v>0</v>
      </c>
      <c r="L142" s="175">
        <v>21</v>
      </c>
      <c r="M142" s="175">
        <f>G142*(1+L142/100)</f>
        <v>0</v>
      </c>
      <c r="N142" s="163">
        <v>0</v>
      </c>
      <c r="O142" s="163">
        <f>ROUND(E142*N142,5)</f>
        <v>0</v>
      </c>
      <c r="P142" s="163">
        <v>0</v>
      </c>
      <c r="Q142" s="163">
        <f>ROUND(E142*P142,5)</f>
        <v>0</v>
      </c>
      <c r="R142" s="163"/>
      <c r="S142" s="163"/>
      <c r="T142" s="164">
        <v>0</v>
      </c>
      <c r="U142" s="163">
        <f>ROUND(E142*T142,2)</f>
        <v>0</v>
      </c>
      <c r="V142" s="175" t="s">
        <v>385</v>
      </c>
      <c r="W142" s="153"/>
      <c r="X142" s="153"/>
      <c r="Y142" s="153"/>
      <c r="Z142" s="153"/>
      <c r="AA142" s="153"/>
      <c r="AB142" s="153"/>
      <c r="AC142" s="153"/>
      <c r="AD142" s="153"/>
      <c r="AE142" s="153" t="s">
        <v>118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28</v>
      </c>
      <c r="B143" s="160" t="s">
        <v>259</v>
      </c>
      <c r="C143" s="197" t="s">
        <v>260</v>
      </c>
      <c r="D143" s="162" t="s">
        <v>261</v>
      </c>
      <c r="E143" s="170">
        <v>2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63">
        <v>2.3939999999999999E-2</v>
      </c>
      <c r="O143" s="163">
        <f>ROUND(E143*N143,5)</f>
        <v>4.7879999999999999E-2</v>
      </c>
      <c r="P143" s="163">
        <v>0</v>
      </c>
      <c r="Q143" s="163">
        <f>ROUND(E143*P143,5)</f>
        <v>0</v>
      </c>
      <c r="R143" s="163"/>
      <c r="S143" s="163"/>
      <c r="T143" s="164">
        <v>9.5600000000000004E-2</v>
      </c>
      <c r="U143" s="163">
        <f>ROUND(E143*T143,2)</f>
        <v>0.19</v>
      </c>
      <c r="V143" s="175" t="s">
        <v>385</v>
      </c>
      <c r="W143" s="153"/>
      <c r="X143" s="153"/>
      <c r="Y143" s="153"/>
      <c r="Z143" s="153"/>
      <c r="AA143" s="153"/>
      <c r="AB143" s="153"/>
      <c r="AC143" s="153"/>
      <c r="AD143" s="153"/>
      <c r="AE143" s="153" t="s">
        <v>118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x14ac:dyDescent="0.2">
      <c r="A144" s="155" t="s">
        <v>115</v>
      </c>
      <c r="B144" s="161" t="s">
        <v>68</v>
      </c>
      <c r="C144" s="199" t="s">
        <v>69</v>
      </c>
      <c r="D144" s="166"/>
      <c r="E144" s="172"/>
      <c r="F144" s="176"/>
      <c r="G144" s="176">
        <f>SUMIF(AE145:AE160,"&lt;&gt;NOR",G145:G160)</f>
        <v>0</v>
      </c>
      <c r="H144" s="176"/>
      <c r="I144" s="176">
        <f>SUM(I145:I160)</f>
        <v>0</v>
      </c>
      <c r="J144" s="176"/>
      <c r="K144" s="176">
        <f>SUM(K145:K160)</f>
        <v>0</v>
      </c>
      <c r="L144" s="176"/>
      <c r="M144" s="176">
        <f>SUM(M145:M160)</f>
        <v>0</v>
      </c>
      <c r="N144" s="167"/>
      <c r="O144" s="167">
        <f>SUM(O145:O160)</f>
        <v>7.6705499999999995</v>
      </c>
      <c r="P144" s="167"/>
      <c r="Q144" s="167">
        <f>SUM(Q145:Q160)</f>
        <v>0</v>
      </c>
      <c r="R144" s="167"/>
      <c r="S144" s="167"/>
      <c r="T144" s="168"/>
      <c r="U144" s="167">
        <f>SUM(U145:U160)</f>
        <v>36.049999999999997</v>
      </c>
      <c r="V144" s="176"/>
      <c r="AE144" t="s">
        <v>116</v>
      </c>
    </row>
    <row r="145" spans="1:60" outlineLevel="1" x14ac:dyDescent="0.2">
      <c r="A145" s="154">
        <v>29</v>
      </c>
      <c r="B145" s="160" t="s">
        <v>262</v>
      </c>
      <c r="C145" s="197" t="s">
        <v>263</v>
      </c>
      <c r="D145" s="162" t="s">
        <v>195</v>
      </c>
      <c r="E145" s="170">
        <v>3.585</v>
      </c>
      <c r="F145" s="174"/>
      <c r="G145" s="175">
        <f>ROUND(E145*F145,2)</f>
        <v>0</v>
      </c>
      <c r="H145" s="174"/>
      <c r="I145" s="175">
        <f>ROUND(E145*H145,2)</f>
        <v>0</v>
      </c>
      <c r="J145" s="174"/>
      <c r="K145" s="175">
        <f>ROUND(E145*J145,2)</f>
        <v>0</v>
      </c>
      <c r="L145" s="175">
        <v>21</v>
      </c>
      <c r="M145" s="175">
        <f>G145*(1+L145/100)</f>
        <v>0</v>
      </c>
      <c r="N145" s="163">
        <v>1.6930000000000001E-2</v>
      </c>
      <c r="O145" s="163">
        <f>ROUND(E145*N145,5)</f>
        <v>6.0690000000000001E-2</v>
      </c>
      <c r="P145" s="163">
        <v>0</v>
      </c>
      <c r="Q145" s="163">
        <f>ROUND(E145*P145,5)</f>
        <v>0</v>
      </c>
      <c r="R145" s="163"/>
      <c r="S145" s="163"/>
      <c r="T145" s="164">
        <v>1.5396000000000001</v>
      </c>
      <c r="U145" s="163">
        <f>ROUND(E145*T145,2)</f>
        <v>5.52</v>
      </c>
      <c r="V145" s="175" t="s">
        <v>384</v>
      </c>
      <c r="W145" s="153"/>
      <c r="X145" s="153"/>
      <c r="Y145" s="153"/>
      <c r="Z145" s="153"/>
      <c r="AA145" s="153"/>
      <c r="AB145" s="153"/>
      <c r="AC145" s="153"/>
      <c r="AD145" s="153"/>
      <c r="AE145" s="153" t="s">
        <v>118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8" t="s">
        <v>264</v>
      </c>
      <c r="D146" s="165"/>
      <c r="E146" s="171">
        <v>0.51300000000000001</v>
      </c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75"/>
      <c r="W146" s="153"/>
      <c r="X146" s="153"/>
      <c r="Y146" s="153"/>
      <c r="Z146" s="153"/>
      <c r="AA146" s="153"/>
      <c r="AB146" s="153"/>
      <c r="AC146" s="153"/>
      <c r="AD146" s="153"/>
      <c r="AE146" s="153" t="s">
        <v>120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198" t="s">
        <v>265</v>
      </c>
      <c r="D147" s="165"/>
      <c r="E147" s="171">
        <v>3.0720000000000001</v>
      </c>
      <c r="F147" s="175"/>
      <c r="G147" s="175"/>
      <c r="H147" s="175"/>
      <c r="I147" s="175"/>
      <c r="J147" s="175"/>
      <c r="K147" s="175"/>
      <c r="L147" s="175"/>
      <c r="M147" s="175"/>
      <c r="N147" s="163"/>
      <c r="O147" s="163"/>
      <c r="P147" s="163"/>
      <c r="Q147" s="163"/>
      <c r="R147" s="163"/>
      <c r="S147" s="163"/>
      <c r="T147" s="164"/>
      <c r="U147" s="163"/>
      <c r="V147" s="175"/>
      <c r="W147" s="153"/>
      <c r="X147" s="153"/>
      <c r="Y147" s="153"/>
      <c r="Z147" s="153"/>
      <c r="AA147" s="153"/>
      <c r="AB147" s="153"/>
      <c r="AC147" s="153"/>
      <c r="AD147" s="153"/>
      <c r="AE147" s="153" t="s">
        <v>120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>
        <v>30</v>
      </c>
      <c r="B148" s="160" t="s">
        <v>266</v>
      </c>
      <c r="C148" s="197" t="s">
        <v>267</v>
      </c>
      <c r="D148" s="162" t="s">
        <v>195</v>
      </c>
      <c r="E148" s="170">
        <v>3.585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63">
        <v>0</v>
      </c>
      <c r="O148" s="163">
        <f>ROUND(E148*N148,5)</f>
        <v>0</v>
      </c>
      <c r="P148" s="163">
        <v>0</v>
      </c>
      <c r="Q148" s="163">
        <f>ROUND(E148*P148,5)</f>
        <v>0</v>
      </c>
      <c r="R148" s="163"/>
      <c r="S148" s="163"/>
      <c r="T148" s="164">
        <v>0.26</v>
      </c>
      <c r="U148" s="163">
        <f>ROUND(E148*T148,2)</f>
        <v>0.93</v>
      </c>
      <c r="V148" s="175" t="s">
        <v>384</v>
      </c>
      <c r="W148" s="153"/>
      <c r="X148" s="153"/>
      <c r="Y148" s="153"/>
      <c r="Z148" s="153"/>
      <c r="AA148" s="153"/>
      <c r="AB148" s="153"/>
      <c r="AC148" s="153"/>
      <c r="AD148" s="153"/>
      <c r="AE148" s="153" t="s">
        <v>118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>
        <v>31</v>
      </c>
      <c r="B149" s="160" t="s">
        <v>268</v>
      </c>
      <c r="C149" s="197" t="s">
        <v>269</v>
      </c>
      <c r="D149" s="162" t="s">
        <v>244</v>
      </c>
      <c r="E149" s="170">
        <v>0.34488000000000002</v>
      </c>
      <c r="F149" s="174"/>
      <c r="G149" s="175">
        <f>ROUND(E149*F149,2)</f>
        <v>0</v>
      </c>
      <c r="H149" s="174"/>
      <c r="I149" s="175">
        <f>ROUND(E149*H149,2)</f>
        <v>0</v>
      </c>
      <c r="J149" s="174"/>
      <c r="K149" s="175">
        <f>ROUND(E149*J149,2)</f>
        <v>0</v>
      </c>
      <c r="L149" s="175">
        <v>21</v>
      </c>
      <c r="M149" s="175">
        <f>G149*(1+L149/100)</f>
        <v>0</v>
      </c>
      <c r="N149" s="163">
        <v>1.02092</v>
      </c>
      <c r="O149" s="163">
        <f>ROUND(E149*N149,5)</f>
        <v>0.35209000000000001</v>
      </c>
      <c r="P149" s="163">
        <v>0</v>
      </c>
      <c r="Q149" s="163">
        <f>ROUND(E149*P149,5)</f>
        <v>0</v>
      </c>
      <c r="R149" s="163"/>
      <c r="S149" s="163"/>
      <c r="T149" s="164">
        <v>54.167999999999999</v>
      </c>
      <c r="U149" s="163">
        <f>ROUND(E149*T149,2)</f>
        <v>18.68</v>
      </c>
      <c r="V149" s="175" t="s">
        <v>384</v>
      </c>
      <c r="W149" s="153"/>
      <c r="X149" s="153"/>
      <c r="Y149" s="153"/>
      <c r="Z149" s="153"/>
      <c r="AA149" s="153"/>
      <c r="AB149" s="153"/>
      <c r="AC149" s="153"/>
      <c r="AD149" s="153"/>
      <c r="AE149" s="153" t="s">
        <v>118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198" t="s">
        <v>245</v>
      </c>
      <c r="D150" s="165"/>
      <c r="E150" s="171"/>
      <c r="F150" s="175"/>
      <c r="G150" s="175"/>
      <c r="H150" s="175"/>
      <c r="I150" s="175"/>
      <c r="J150" s="175"/>
      <c r="K150" s="175"/>
      <c r="L150" s="175"/>
      <c r="M150" s="175"/>
      <c r="N150" s="163"/>
      <c r="O150" s="163"/>
      <c r="P150" s="163"/>
      <c r="Q150" s="163"/>
      <c r="R150" s="163"/>
      <c r="S150" s="163"/>
      <c r="T150" s="164"/>
      <c r="U150" s="163"/>
      <c r="V150" s="175"/>
      <c r="W150" s="153"/>
      <c r="X150" s="153"/>
      <c r="Y150" s="153"/>
      <c r="Z150" s="153"/>
      <c r="AA150" s="153"/>
      <c r="AB150" s="153"/>
      <c r="AC150" s="153"/>
      <c r="AD150" s="153"/>
      <c r="AE150" s="153" t="s">
        <v>120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198" t="s">
        <v>246</v>
      </c>
      <c r="D151" s="165"/>
      <c r="E151" s="171"/>
      <c r="F151" s="175"/>
      <c r="G151" s="175"/>
      <c r="H151" s="175"/>
      <c r="I151" s="175"/>
      <c r="J151" s="175"/>
      <c r="K151" s="175"/>
      <c r="L151" s="175"/>
      <c r="M151" s="175"/>
      <c r="N151" s="163"/>
      <c r="O151" s="163"/>
      <c r="P151" s="163"/>
      <c r="Q151" s="163"/>
      <c r="R151" s="163"/>
      <c r="S151" s="163"/>
      <c r="T151" s="164"/>
      <c r="U151" s="163"/>
      <c r="V151" s="175"/>
      <c r="W151" s="153"/>
      <c r="X151" s="153"/>
      <c r="Y151" s="153"/>
      <c r="Z151" s="153"/>
      <c r="AA151" s="153"/>
      <c r="AB151" s="153"/>
      <c r="AC151" s="153"/>
      <c r="AD151" s="153"/>
      <c r="AE151" s="153" t="s">
        <v>120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8" t="s">
        <v>270</v>
      </c>
      <c r="D152" s="165"/>
      <c r="E152" s="171">
        <v>0.34488000000000002</v>
      </c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75"/>
      <c r="W152" s="153"/>
      <c r="X152" s="153"/>
      <c r="Y152" s="153"/>
      <c r="Z152" s="153"/>
      <c r="AA152" s="153"/>
      <c r="AB152" s="153"/>
      <c r="AC152" s="153"/>
      <c r="AD152" s="153"/>
      <c r="AE152" s="153" t="s">
        <v>120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200" t="s">
        <v>161</v>
      </c>
      <c r="D153" s="169"/>
      <c r="E153" s="173">
        <v>0.34488000000000002</v>
      </c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75"/>
      <c r="W153" s="153"/>
      <c r="X153" s="153"/>
      <c r="Y153" s="153"/>
      <c r="Z153" s="153"/>
      <c r="AA153" s="153"/>
      <c r="AB153" s="153"/>
      <c r="AC153" s="153"/>
      <c r="AD153" s="153"/>
      <c r="AE153" s="153" t="s">
        <v>120</v>
      </c>
      <c r="AF153" s="153">
        <v>1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54">
        <v>32</v>
      </c>
      <c r="B154" s="160" t="s">
        <v>271</v>
      </c>
      <c r="C154" s="197" t="s">
        <v>272</v>
      </c>
      <c r="D154" s="162" t="s">
        <v>156</v>
      </c>
      <c r="E154" s="170">
        <v>2.8740000000000001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63">
        <v>2.52508</v>
      </c>
      <c r="O154" s="163">
        <f>ROUND(E154*N154,5)</f>
        <v>7.2570800000000002</v>
      </c>
      <c r="P154" s="163">
        <v>0</v>
      </c>
      <c r="Q154" s="163">
        <f>ROUND(E154*P154,5)</f>
        <v>0</v>
      </c>
      <c r="R154" s="163"/>
      <c r="S154" s="163"/>
      <c r="T154" s="164">
        <v>3.7694999999999999</v>
      </c>
      <c r="U154" s="163">
        <f>ROUND(E154*T154,2)</f>
        <v>10.83</v>
      </c>
      <c r="V154" s="175" t="s">
        <v>384</v>
      </c>
      <c r="W154" s="153"/>
      <c r="X154" s="153"/>
      <c r="Y154" s="153"/>
      <c r="Z154" s="153"/>
      <c r="AA154" s="153"/>
      <c r="AB154" s="153"/>
      <c r="AC154" s="153"/>
      <c r="AD154" s="153"/>
      <c r="AE154" s="153" t="s">
        <v>118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0"/>
      <c r="C155" s="198" t="s">
        <v>273</v>
      </c>
      <c r="D155" s="165"/>
      <c r="E155" s="171">
        <v>2.0640000000000001</v>
      </c>
      <c r="F155" s="175"/>
      <c r="G155" s="175"/>
      <c r="H155" s="175"/>
      <c r="I155" s="175"/>
      <c r="J155" s="175"/>
      <c r="K155" s="175"/>
      <c r="L155" s="175"/>
      <c r="M155" s="175"/>
      <c r="N155" s="163"/>
      <c r="O155" s="163"/>
      <c r="P155" s="163"/>
      <c r="Q155" s="163"/>
      <c r="R155" s="163"/>
      <c r="S155" s="163"/>
      <c r="T155" s="164"/>
      <c r="U155" s="163"/>
      <c r="V155" s="175"/>
      <c r="W155" s="153"/>
      <c r="X155" s="153"/>
      <c r="Y155" s="153"/>
      <c r="Z155" s="153"/>
      <c r="AA155" s="153"/>
      <c r="AB155" s="153"/>
      <c r="AC155" s="153"/>
      <c r="AD155" s="153"/>
      <c r="AE155" s="153" t="s">
        <v>120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8" t="s">
        <v>274</v>
      </c>
      <c r="D156" s="165"/>
      <c r="E156" s="171">
        <v>0.81</v>
      </c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75"/>
      <c r="W156" s="153"/>
      <c r="X156" s="153"/>
      <c r="Y156" s="153"/>
      <c r="Z156" s="153"/>
      <c r="AA156" s="153"/>
      <c r="AB156" s="153"/>
      <c r="AC156" s="153"/>
      <c r="AD156" s="153"/>
      <c r="AE156" s="153" t="s">
        <v>120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>
        <v>33</v>
      </c>
      <c r="B157" s="160" t="s">
        <v>275</v>
      </c>
      <c r="C157" s="197" t="s">
        <v>276</v>
      </c>
      <c r="D157" s="162" t="s">
        <v>255</v>
      </c>
      <c r="E157" s="170">
        <v>0.54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63">
        <v>0</v>
      </c>
      <c r="O157" s="163">
        <f>ROUND(E157*N157,5)</f>
        <v>0</v>
      </c>
      <c r="P157" s="163">
        <v>0</v>
      </c>
      <c r="Q157" s="163">
        <f>ROUND(E157*P157,5)</f>
        <v>0</v>
      </c>
      <c r="R157" s="163"/>
      <c r="S157" s="163"/>
      <c r="T157" s="164">
        <v>7.4999999999999997E-2</v>
      </c>
      <c r="U157" s="163">
        <f>ROUND(E157*T157,2)</f>
        <v>0.04</v>
      </c>
      <c r="V157" s="175" t="s">
        <v>385</v>
      </c>
      <c r="W157" s="153"/>
      <c r="X157" s="153"/>
      <c r="Y157" s="153"/>
      <c r="Z157" s="153"/>
      <c r="AA157" s="153"/>
      <c r="AB157" s="153"/>
      <c r="AC157" s="153"/>
      <c r="AD157" s="153"/>
      <c r="AE157" s="153" t="s">
        <v>118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/>
      <c r="B158" s="160"/>
      <c r="C158" s="198" t="s">
        <v>277</v>
      </c>
      <c r="D158" s="165"/>
      <c r="E158" s="171">
        <v>0.36</v>
      </c>
      <c r="F158" s="175"/>
      <c r="G158" s="175"/>
      <c r="H158" s="175"/>
      <c r="I158" s="175"/>
      <c r="J158" s="175"/>
      <c r="K158" s="175"/>
      <c r="L158" s="175"/>
      <c r="M158" s="175"/>
      <c r="N158" s="163"/>
      <c r="O158" s="163"/>
      <c r="P158" s="163"/>
      <c r="Q158" s="163"/>
      <c r="R158" s="163"/>
      <c r="S158" s="163"/>
      <c r="T158" s="164"/>
      <c r="U158" s="163"/>
      <c r="V158" s="175"/>
      <c r="W158" s="153"/>
      <c r="X158" s="153"/>
      <c r="Y158" s="153"/>
      <c r="Z158" s="153"/>
      <c r="AA158" s="153"/>
      <c r="AB158" s="153"/>
      <c r="AC158" s="153"/>
      <c r="AD158" s="153"/>
      <c r="AE158" s="153" t="s">
        <v>120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8" t="s">
        <v>278</v>
      </c>
      <c r="D159" s="165"/>
      <c r="E159" s="171">
        <v>0.18</v>
      </c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75"/>
      <c r="W159" s="153"/>
      <c r="X159" s="153"/>
      <c r="Y159" s="153"/>
      <c r="Z159" s="153"/>
      <c r="AA159" s="153"/>
      <c r="AB159" s="153"/>
      <c r="AC159" s="153"/>
      <c r="AD159" s="153"/>
      <c r="AE159" s="153" t="s">
        <v>120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ht="22.5" outlineLevel="1" x14ac:dyDescent="0.2">
      <c r="A160" s="154">
        <v>34</v>
      </c>
      <c r="B160" s="160" t="s">
        <v>279</v>
      </c>
      <c r="C160" s="197" t="s">
        <v>280</v>
      </c>
      <c r="D160" s="162" t="s">
        <v>255</v>
      </c>
      <c r="E160" s="170">
        <v>0.54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63">
        <v>1.2800000000000001E-3</v>
      </c>
      <c r="O160" s="163">
        <f>ROUND(E160*N160,5)</f>
        <v>6.8999999999999997E-4</v>
      </c>
      <c r="P160" s="163">
        <v>0</v>
      </c>
      <c r="Q160" s="163">
        <f>ROUND(E160*P160,5)</f>
        <v>0</v>
      </c>
      <c r="R160" s="163"/>
      <c r="S160" s="163"/>
      <c r="T160" s="164">
        <v>9.1999999999999998E-2</v>
      </c>
      <c r="U160" s="163">
        <f>ROUND(E160*T160,2)</f>
        <v>0.05</v>
      </c>
      <c r="V160" s="175" t="s">
        <v>385</v>
      </c>
      <c r="W160" s="153"/>
      <c r="X160" s="153"/>
      <c r="Y160" s="153"/>
      <c r="Z160" s="153"/>
      <c r="AA160" s="153"/>
      <c r="AB160" s="153"/>
      <c r="AC160" s="153"/>
      <c r="AD160" s="153"/>
      <c r="AE160" s="153" t="s">
        <v>118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x14ac:dyDescent="0.2">
      <c r="A161" s="155" t="s">
        <v>115</v>
      </c>
      <c r="B161" s="161" t="s">
        <v>70</v>
      </c>
      <c r="C161" s="199" t="s">
        <v>71</v>
      </c>
      <c r="D161" s="166"/>
      <c r="E161" s="172"/>
      <c r="F161" s="176"/>
      <c r="G161" s="176">
        <f>SUMIF(AE162:AE174,"&lt;&gt;NOR",G162:G174)</f>
        <v>0</v>
      </c>
      <c r="H161" s="176"/>
      <c r="I161" s="176">
        <f>SUM(I162:I174)</f>
        <v>0</v>
      </c>
      <c r="J161" s="176"/>
      <c r="K161" s="176">
        <f>SUM(K162:K174)</f>
        <v>0</v>
      </c>
      <c r="L161" s="176"/>
      <c r="M161" s="176">
        <f>SUM(M162:M174)</f>
        <v>0</v>
      </c>
      <c r="N161" s="167"/>
      <c r="O161" s="167">
        <f>SUM(O162:O174)</f>
        <v>4.7623299999999995</v>
      </c>
      <c r="P161" s="167"/>
      <c r="Q161" s="167">
        <f>SUM(Q162:Q174)</f>
        <v>0</v>
      </c>
      <c r="R161" s="167"/>
      <c r="S161" s="167"/>
      <c r="T161" s="168"/>
      <c r="U161" s="167">
        <f>SUM(U162:U174)</f>
        <v>8.2199999999999989</v>
      </c>
      <c r="V161" s="176"/>
      <c r="AE161" t="s">
        <v>116</v>
      </c>
    </row>
    <row r="162" spans="1:60" ht="22.5" outlineLevel="1" x14ac:dyDescent="0.2">
      <c r="A162" s="154">
        <v>35</v>
      </c>
      <c r="B162" s="160" t="s">
        <v>281</v>
      </c>
      <c r="C162" s="197" t="s">
        <v>282</v>
      </c>
      <c r="D162" s="162" t="s">
        <v>255</v>
      </c>
      <c r="E162" s="170">
        <v>9.2799999999999994</v>
      </c>
      <c r="F162" s="174"/>
      <c r="G162" s="175">
        <f>ROUND(E162*F162,2)</f>
        <v>0</v>
      </c>
      <c r="H162" s="174"/>
      <c r="I162" s="175">
        <f>ROUND(E162*H162,2)</f>
        <v>0</v>
      </c>
      <c r="J162" s="174"/>
      <c r="K162" s="175">
        <f>ROUND(E162*J162,2)</f>
        <v>0</v>
      </c>
      <c r="L162" s="175">
        <v>21</v>
      </c>
      <c r="M162" s="175">
        <f>G162*(1+L162/100)</f>
        <v>0</v>
      </c>
      <c r="N162" s="163">
        <v>0.12472</v>
      </c>
      <c r="O162" s="163">
        <f>ROUND(E162*N162,5)</f>
        <v>1.1574</v>
      </c>
      <c r="P162" s="163">
        <v>0</v>
      </c>
      <c r="Q162" s="163">
        <f>ROUND(E162*P162,5)</f>
        <v>0</v>
      </c>
      <c r="R162" s="163"/>
      <c r="S162" s="163"/>
      <c r="T162" s="164">
        <v>0.14000000000000001</v>
      </c>
      <c r="U162" s="163">
        <f>ROUND(E162*T162,2)</f>
        <v>1.3</v>
      </c>
      <c r="V162" s="175" t="s">
        <v>384</v>
      </c>
      <c r="W162" s="153"/>
      <c r="X162" s="153"/>
      <c r="Y162" s="153"/>
      <c r="Z162" s="153"/>
      <c r="AA162" s="153"/>
      <c r="AB162" s="153"/>
      <c r="AC162" s="153"/>
      <c r="AD162" s="153"/>
      <c r="AE162" s="153" t="s">
        <v>118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8" t="s">
        <v>283</v>
      </c>
      <c r="D163" s="165"/>
      <c r="E163" s="171">
        <v>9.2799999999999994</v>
      </c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75"/>
      <c r="W163" s="153"/>
      <c r="X163" s="153"/>
      <c r="Y163" s="153"/>
      <c r="Z163" s="153"/>
      <c r="AA163" s="153"/>
      <c r="AB163" s="153"/>
      <c r="AC163" s="153"/>
      <c r="AD163" s="153"/>
      <c r="AE163" s="153" t="s">
        <v>120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>
        <v>36</v>
      </c>
      <c r="B164" s="160" t="s">
        <v>284</v>
      </c>
      <c r="C164" s="197" t="s">
        <v>285</v>
      </c>
      <c r="D164" s="162" t="s">
        <v>198</v>
      </c>
      <c r="E164" s="170">
        <v>1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63">
        <v>0</v>
      </c>
      <c r="O164" s="163">
        <f>ROUND(E164*N164,5)</f>
        <v>0</v>
      </c>
      <c r="P164" s="163">
        <v>0</v>
      </c>
      <c r="Q164" s="163">
        <f>ROUND(E164*P164,5)</f>
        <v>0</v>
      </c>
      <c r="R164" s="163"/>
      <c r="S164" s="163"/>
      <c r="T164" s="164">
        <v>0</v>
      </c>
      <c r="U164" s="163">
        <f>ROUND(E164*T164,2)</f>
        <v>0</v>
      </c>
      <c r="V164" s="175" t="s">
        <v>385</v>
      </c>
      <c r="W164" s="153"/>
      <c r="X164" s="153"/>
      <c r="Y164" s="153"/>
      <c r="Z164" s="153"/>
      <c r="AA164" s="153"/>
      <c r="AB164" s="153"/>
      <c r="AC164" s="153"/>
      <c r="AD164" s="153"/>
      <c r="AE164" s="153" t="s">
        <v>118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54">
        <v>37</v>
      </c>
      <c r="B165" s="160" t="s">
        <v>286</v>
      </c>
      <c r="C165" s="197" t="s">
        <v>287</v>
      </c>
      <c r="D165" s="162" t="s">
        <v>195</v>
      </c>
      <c r="E165" s="170">
        <v>5.5679999999999996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63">
        <v>0.441</v>
      </c>
      <c r="O165" s="163">
        <f>ROUND(E165*N165,5)</f>
        <v>2.4554900000000002</v>
      </c>
      <c r="P165" s="163">
        <v>0</v>
      </c>
      <c r="Q165" s="163">
        <f>ROUND(E165*P165,5)</f>
        <v>0</v>
      </c>
      <c r="R165" s="163"/>
      <c r="S165" s="163"/>
      <c r="T165" s="164">
        <v>2.9000000000000001E-2</v>
      </c>
      <c r="U165" s="163">
        <f>ROUND(E165*T165,2)</f>
        <v>0.16</v>
      </c>
      <c r="V165" s="175" t="s">
        <v>384</v>
      </c>
      <c r="W165" s="153"/>
      <c r="X165" s="153"/>
      <c r="Y165" s="153"/>
      <c r="Z165" s="153"/>
      <c r="AA165" s="153"/>
      <c r="AB165" s="153"/>
      <c r="AC165" s="153"/>
      <c r="AD165" s="153"/>
      <c r="AE165" s="153" t="s">
        <v>118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8" t="s">
        <v>288</v>
      </c>
      <c r="D166" s="165"/>
      <c r="E166" s="171">
        <v>5.5679999999999996</v>
      </c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75"/>
      <c r="W166" s="153"/>
      <c r="X166" s="153"/>
      <c r="Y166" s="153"/>
      <c r="Z166" s="153"/>
      <c r="AA166" s="153"/>
      <c r="AB166" s="153"/>
      <c r="AC166" s="153"/>
      <c r="AD166" s="153"/>
      <c r="AE166" s="153" t="s">
        <v>120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200" t="s">
        <v>161</v>
      </c>
      <c r="D167" s="169"/>
      <c r="E167" s="173">
        <v>5.5679999999999996</v>
      </c>
      <c r="F167" s="175"/>
      <c r="G167" s="175"/>
      <c r="H167" s="175"/>
      <c r="I167" s="175"/>
      <c r="J167" s="175"/>
      <c r="K167" s="175"/>
      <c r="L167" s="175"/>
      <c r="M167" s="175"/>
      <c r="N167" s="163"/>
      <c r="O167" s="163"/>
      <c r="P167" s="163"/>
      <c r="Q167" s="163"/>
      <c r="R167" s="163"/>
      <c r="S167" s="163"/>
      <c r="T167" s="164"/>
      <c r="U167" s="163"/>
      <c r="V167" s="175"/>
      <c r="W167" s="153"/>
      <c r="X167" s="153"/>
      <c r="Y167" s="153"/>
      <c r="Z167" s="153"/>
      <c r="AA167" s="153"/>
      <c r="AB167" s="153"/>
      <c r="AC167" s="153"/>
      <c r="AD167" s="153"/>
      <c r="AE167" s="153" t="s">
        <v>120</v>
      </c>
      <c r="AF167" s="153">
        <v>1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54">
        <v>38</v>
      </c>
      <c r="B168" s="160" t="s">
        <v>289</v>
      </c>
      <c r="C168" s="197" t="s">
        <v>290</v>
      </c>
      <c r="D168" s="162" t="s">
        <v>195</v>
      </c>
      <c r="E168" s="170">
        <v>5.5679999999999996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63">
        <v>7.3899999999999993E-2</v>
      </c>
      <c r="O168" s="163">
        <f>ROUND(E168*N168,5)</f>
        <v>0.41148000000000001</v>
      </c>
      <c r="P168" s="163">
        <v>0</v>
      </c>
      <c r="Q168" s="163">
        <f>ROUND(E168*P168,5)</f>
        <v>0</v>
      </c>
      <c r="R168" s="163"/>
      <c r="S168" s="163"/>
      <c r="T168" s="164">
        <v>0.45200000000000001</v>
      </c>
      <c r="U168" s="163">
        <f>ROUND(E168*T168,2)</f>
        <v>2.52</v>
      </c>
      <c r="V168" s="175" t="s">
        <v>384</v>
      </c>
      <c r="W168" s="153"/>
      <c r="X168" s="153"/>
      <c r="Y168" s="153"/>
      <c r="Z168" s="153"/>
      <c r="AA168" s="153"/>
      <c r="AB168" s="153"/>
      <c r="AC168" s="153"/>
      <c r="AD168" s="153"/>
      <c r="AE168" s="153" t="s">
        <v>118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8" t="s">
        <v>288</v>
      </c>
      <c r="D169" s="165"/>
      <c r="E169" s="171">
        <v>5.5679999999999996</v>
      </c>
      <c r="F169" s="175"/>
      <c r="G169" s="175"/>
      <c r="H169" s="175"/>
      <c r="I169" s="175"/>
      <c r="J169" s="175"/>
      <c r="K169" s="175"/>
      <c r="L169" s="175"/>
      <c r="M169" s="175"/>
      <c r="N169" s="163"/>
      <c r="O169" s="163"/>
      <c r="P169" s="163"/>
      <c r="Q169" s="163"/>
      <c r="R169" s="163"/>
      <c r="S169" s="163"/>
      <c r="T169" s="164"/>
      <c r="U169" s="163"/>
      <c r="V169" s="175"/>
      <c r="W169" s="153"/>
      <c r="X169" s="153"/>
      <c r="Y169" s="153"/>
      <c r="Z169" s="153"/>
      <c r="AA169" s="153"/>
      <c r="AB169" s="153"/>
      <c r="AC169" s="153"/>
      <c r="AD169" s="153"/>
      <c r="AE169" s="153" t="s">
        <v>120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200" t="s">
        <v>161</v>
      </c>
      <c r="D170" s="169"/>
      <c r="E170" s="173">
        <v>5.5679999999999996</v>
      </c>
      <c r="F170" s="175"/>
      <c r="G170" s="175"/>
      <c r="H170" s="175"/>
      <c r="I170" s="175"/>
      <c r="J170" s="175"/>
      <c r="K170" s="175"/>
      <c r="L170" s="175"/>
      <c r="M170" s="175"/>
      <c r="N170" s="163"/>
      <c r="O170" s="163"/>
      <c r="P170" s="163"/>
      <c r="Q170" s="163"/>
      <c r="R170" s="163"/>
      <c r="S170" s="163"/>
      <c r="T170" s="164"/>
      <c r="U170" s="163"/>
      <c r="V170" s="175"/>
      <c r="W170" s="153"/>
      <c r="X170" s="153"/>
      <c r="Y170" s="153"/>
      <c r="Z170" s="153"/>
      <c r="AA170" s="153"/>
      <c r="AB170" s="153"/>
      <c r="AC170" s="153"/>
      <c r="AD170" s="153"/>
      <c r="AE170" s="153" t="s">
        <v>120</v>
      </c>
      <c r="AF170" s="153">
        <v>1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>
        <v>39</v>
      </c>
      <c r="B171" s="160" t="s">
        <v>291</v>
      </c>
      <c r="C171" s="197" t="s">
        <v>292</v>
      </c>
      <c r="D171" s="162" t="s">
        <v>195</v>
      </c>
      <c r="E171" s="170">
        <v>5.67936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63">
        <v>0.12959999999999999</v>
      </c>
      <c r="O171" s="163">
        <f>ROUND(E171*N171,5)</f>
        <v>0.73604999999999998</v>
      </c>
      <c r="P171" s="163">
        <v>0</v>
      </c>
      <c r="Q171" s="163">
        <f>ROUND(E171*P171,5)</f>
        <v>0</v>
      </c>
      <c r="R171" s="163"/>
      <c r="S171" s="163"/>
      <c r="T171" s="164">
        <v>0</v>
      </c>
      <c r="U171" s="163">
        <f>ROUND(E171*T171,2)</f>
        <v>0</v>
      </c>
      <c r="V171" s="175" t="s">
        <v>384</v>
      </c>
      <c r="W171" s="153"/>
      <c r="X171" s="153"/>
      <c r="Y171" s="153"/>
      <c r="Z171" s="153"/>
      <c r="AA171" s="153"/>
      <c r="AB171" s="153"/>
      <c r="AC171" s="153"/>
      <c r="AD171" s="153"/>
      <c r="AE171" s="153" t="s">
        <v>293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8" t="s">
        <v>294</v>
      </c>
      <c r="D172" s="165"/>
      <c r="E172" s="171">
        <v>5.67936</v>
      </c>
      <c r="F172" s="175"/>
      <c r="G172" s="175"/>
      <c r="H172" s="175"/>
      <c r="I172" s="175"/>
      <c r="J172" s="175"/>
      <c r="K172" s="175"/>
      <c r="L172" s="175"/>
      <c r="M172" s="175"/>
      <c r="N172" s="163"/>
      <c r="O172" s="163"/>
      <c r="P172" s="163"/>
      <c r="Q172" s="163"/>
      <c r="R172" s="163"/>
      <c r="S172" s="163"/>
      <c r="T172" s="164"/>
      <c r="U172" s="163"/>
      <c r="V172" s="175"/>
      <c r="W172" s="153"/>
      <c r="X172" s="153"/>
      <c r="Y172" s="153"/>
      <c r="Z172" s="153"/>
      <c r="AA172" s="153"/>
      <c r="AB172" s="153"/>
      <c r="AC172" s="153"/>
      <c r="AD172" s="153"/>
      <c r="AE172" s="153" t="s">
        <v>120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>
        <v>40</v>
      </c>
      <c r="B173" s="160" t="s">
        <v>295</v>
      </c>
      <c r="C173" s="197" t="s">
        <v>296</v>
      </c>
      <c r="D173" s="162" t="s">
        <v>255</v>
      </c>
      <c r="E173" s="170">
        <v>5.8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63">
        <v>3.3E-4</v>
      </c>
      <c r="O173" s="163">
        <f>ROUND(E173*N173,5)</f>
        <v>1.91E-3</v>
      </c>
      <c r="P173" s="163">
        <v>0</v>
      </c>
      <c r="Q173" s="163">
        <f>ROUND(E173*P173,5)</f>
        <v>0</v>
      </c>
      <c r="R173" s="163"/>
      <c r="S173" s="163"/>
      <c r="T173" s="164">
        <v>0.41</v>
      </c>
      <c r="U173" s="163">
        <f>ROUND(E173*T173,2)</f>
        <v>2.38</v>
      </c>
      <c r="V173" s="175" t="s">
        <v>384</v>
      </c>
      <c r="W173" s="153"/>
      <c r="X173" s="153"/>
      <c r="Y173" s="153"/>
      <c r="Z173" s="153"/>
      <c r="AA173" s="153"/>
      <c r="AB173" s="153"/>
      <c r="AC173" s="153"/>
      <c r="AD173" s="153"/>
      <c r="AE173" s="153" t="s">
        <v>118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ht="22.5" outlineLevel="1" x14ac:dyDescent="0.2">
      <c r="A174" s="154">
        <v>41</v>
      </c>
      <c r="B174" s="160" t="s">
        <v>297</v>
      </c>
      <c r="C174" s="197" t="s">
        <v>298</v>
      </c>
      <c r="D174" s="162" t="s">
        <v>244</v>
      </c>
      <c r="E174" s="170">
        <v>4.76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0</v>
      </c>
      <c r="N174" s="163">
        <v>0</v>
      </c>
      <c r="O174" s="163">
        <f>ROUND(E174*N174,5)</f>
        <v>0</v>
      </c>
      <c r="P174" s="163">
        <v>0</v>
      </c>
      <c r="Q174" s="163">
        <f>ROUND(E174*P174,5)</f>
        <v>0</v>
      </c>
      <c r="R174" s="163"/>
      <c r="S174" s="163"/>
      <c r="T174" s="164">
        <v>0.39</v>
      </c>
      <c r="U174" s="163">
        <f>ROUND(E174*T174,2)</f>
        <v>1.86</v>
      </c>
      <c r="V174" s="175" t="s">
        <v>385</v>
      </c>
      <c r="W174" s="153"/>
      <c r="X174" s="153"/>
      <c r="Y174" s="153"/>
      <c r="Z174" s="153"/>
      <c r="AA174" s="153"/>
      <c r="AB174" s="153"/>
      <c r="AC174" s="153"/>
      <c r="AD174" s="153"/>
      <c r="AE174" s="153" t="s">
        <v>118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x14ac:dyDescent="0.2">
      <c r="A175" s="155" t="s">
        <v>115</v>
      </c>
      <c r="B175" s="161" t="s">
        <v>72</v>
      </c>
      <c r="C175" s="199" t="s">
        <v>73</v>
      </c>
      <c r="D175" s="166"/>
      <c r="E175" s="172"/>
      <c r="F175" s="176"/>
      <c r="G175" s="176">
        <f>SUMIF(AE176:AE181,"&lt;&gt;NOR",G176:G181)</f>
        <v>0</v>
      </c>
      <c r="H175" s="176"/>
      <c r="I175" s="176">
        <f>SUM(I176:I181)</f>
        <v>0</v>
      </c>
      <c r="J175" s="176"/>
      <c r="K175" s="176">
        <f>SUM(K176:K181)</f>
        <v>0</v>
      </c>
      <c r="L175" s="176"/>
      <c r="M175" s="176">
        <f>SUM(M176:M181)</f>
        <v>0</v>
      </c>
      <c r="N175" s="167"/>
      <c r="O175" s="167">
        <f>SUM(O176:O181)</f>
        <v>0.55313000000000001</v>
      </c>
      <c r="P175" s="167"/>
      <c r="Q175" s="167">
        <f>SUM(Q176:Q181)</f>
        <v>0</v>
      </c>
      <c r="R175" s="167"/>
      <c r="S175" s="167"/>
      <c r="T175" s="168"/>
      <c r="U175" s="167">
        <f>SUM(U176:U181)</f>
        <v>9.4500000000000011</v>
      </c>
      <c r="V175" s="176"/>
      <c r="AE175" t="s">
        <v>116</v>
      </c>
    </row>
    <row r="176" spans="1:60" outlineLevel="1" x14ac:dyDescent="0.2">
      <c r="A176" s="154">
        <v>42</v>
      </c>
      <c r="B176" s="160" t="s">
        <v>299</v>
      </c>
      <c r="C176" s="197" t="s">
        <v>300</v>
      </c>
      <c r="D176" s="162" t="s">
        <v>195</v>
      </c>
      <c r="E176" s="170">
        <v>11.4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63">
        <v>4.8169999999999998E-2</v>
      </c>
      <c r="O176" s="163">
        <f>ROUND(E176*N176,5)</f>
        <v>0.54913999999999996</v>
      </c>
      <c r="P176" s="163">
        <v>0</v>
      </c>
      <c r="Q176" s="163">
        <f>ROUND(E176*P176,5)</f>
        <v>0</v>
      </c>
      <c r="R176" s="163"/>
      <c r="S176" s="163"/>
      <c r="T176" s="164">
        <v>0.74299999999999999</v>
      </c>
      <c r="U176" s="163">
        <f>ROUND(E176*T176,2)</f>
        <v>8.4700000000000006</v>
      </c>
      <c r="V176" s="175" t="s">
        <v>384</v>
      </c>
      <c r="W176" s="153"/>
      <c r="X176" s="153"/>
      <c r="Y176" s="153"/>
      <c r="Z176" s="153"/>
      <c r="AA176" s="153"/>
      <c r="AB176" s="153"/>
      <c r="AC176" s="153"/>
      <c r="AD176" s="153"/>
      <c r="AE176" s="153" t="s">
        <v>118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8" t="s">
        <v>301</v>
      </c>
      <c r="D177" s="165"/>
      <c r="E177" s="171"/>
      <c r="F177" s="175"/>
      <c r="G177" s="175"/>
      <c r="H177" s="175"/>
      <c r="I177" s="175"/>
      <c r="J177" s="175"/>
      <c r="K177" s="175"/>
      <c r="L177" s="175"/>
      <c r="M177" s="175"/>
      <c r="N177" s="163"/>
      <c r="O177" s="163"/>
      <c r="P177" s="163"/>
      <c r="Q177" s="163"/>
      <c r="R177" s="163"/>
      <c r="S177" s="163"/>
      <c r="T177" s="164"/>
      <c r="U177" s="163"/>
      <c r="V177" s="175"/>
      <c r="W177" s="153"/>
      <c r="X177" s="153"/>
      <c r="Y177" s="153"/>
      <c r="Z177" s="153"/>
      <c r="AA177" s="153"/>
      <c r="AB177" s="153"/>
      <c r="AC177" s="153"/>
      <c r="AD177" s="153"/>
      <c r="AE177" s="153" t="s">
        <v>120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8" t="s">
        <v>302</v>
      </c>
      <c r="D178" s="165"/>
      <c r="E178" s="171">
        <v>5.4</v>
      </c>
      <c r="F178" s="175"/>
      <c r="G178" s="175"/>
      <c r="H178" s="175"/>
      <c r="I178" s="175"/>
      <c r="J178" s="175"/>
      <c r="K178" s="175"/>
      <c r="L178" s="175"/>
      <c r="M178" s="175"/>
      <c r="N178" s="163"/>
      <c r="O178" s="163"/>
      <c r="P178" s="163"/>
      <c r="Q178" s="163"/>
      <c r="R178" s="163"/>
      <c r="S178" s="163"/>
      <c r="T178" s="164"/>
      <c r="U178" s="163"/>
      <c r="V178" s="175"/>
      <c r="W178" s="153"/>
      <c r="X178" s="153"/>
      <c r="Y178" s="153"/>
      <c r="Z178" s="153"/>
      <c r="AA178" s="153"/>
      <c r="AB178" s="153"/>
      <c r="AC178" s="153"/>
      <c r="AD178" s="153"/>
      <c r="AE178" s="153" t="s">
        <v>120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0"/>
      <c r="C179" s="198" t="s">
        <v>303</v>
      </c>
      <c r="D179" s="165"/>
      <c r="E179" s="171">
        <v>6</v>
      </c>
      <c r="F179" s="175"/>
      <c r="G179" s="175"/>
      <c r="H179" s="175"/>
      <c r="I179" s="175"/>
      <c r="J179" s="175"/>
      <c r="K179" s="175"/>
      <c r="L179" s="175"/>
      <c r="M179" s="175"/>
      <c r="N179" s="163"/>
      <c r="O179" s="163"/>
      <c r="P179" s="163"/>
      <c r="Q179" s="163"/>
      <c r="R179" s="163"/>
      <c r="S179" s="163"/>
      <c r="T179" s="164"/>
      <c r="U179" s="163"/>
      <c r="V179" s="175"/>
      <c r="W179" s="153"/>
      <c r="X179" s="153"/>
      <c r="Y179" s="153"/>
      <c r="Z179" s="153"/>
      <c r="AA179" s="153"/>
      <c r="AB179" s="153"/>
      <c r="AC179" s="153"/>
      <c r="AD179" s="153"/>
      <c r="AE179" s="153" t="s">
        <v>120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/>
      <c r="B180" s="160"/>
      <c r="C180" s="200" t="s">
        <v>161</v>
      </c>
      <c r="D180" s="169"/>
      <c r="E180" s="173">
        <v>11.4</v>
      </c>
      <c r="F180" s="175"/>
      <c r="G180" s="175"/>
      <c r="H180" s="175"/>
      <c r="I180" s="175"/>
      <c r="J180" s="175"/>
      <c r="K180" s="175"/>
      <c r="L180" s="175"/>
      <c r="M180" s="175"/>
      <c r="N180" s="163"/>
      <c r="O180" s="163"/>
      <c r="P180" s="163"/>
      <c r="Q180" s="163"/>
      <c r="R180" s="163"/>
      <c r="S180" s="163"/>
      <c r="T180" s="164"/>
      <c r="U180" s="163"/>
      <c r="V180" s="175"/>
      <c r="W180" s="153"/>
      <c r="X180" s="153"/>
      <c r="Y180" s="153"/>
      <c r="Z180" s="153"/>
      <c r="AA180" s="153"/>
      <c r="AB180" s="153"/>
      <c r="AC180" s="153"/>
      <c r="AD180" s="153"/>
      <c r="AE180" s="153" t="s">
        <v>120</v>
      </c>
      <c r="AF180" s="153">
        <v>1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>
        <v>43</v>
      </c>
      <c r="B181" s="160" t="s">
        <v>304</v>
      </c>
      <c r="C181" s="197" t="s">
        <v>305</v>
      </c>
      <c r="D181" s="162" t="s">
        <v>195</v>
      </c>
      <c r="E181" s="170">
        <v>11.4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63">
        <v>3.5E-4</v>
      </c>
      <c r="O181" s="163">
        <f>ROUND(E181*N181,5)</f>
        <v>3.9899999999999996E-3</v>
      </c>
      <c r="P181" s="163">
        <v>0</v>
      </c>
      <c r="Q181" s="163">
        <f>ROUND(E181*P181,5)</f>
        <v>0</v>
      </c>
      <c r="R181" s="163"/>
      <c r="S181" s="163"/>
      <c r="T181" s="164">
        <v>8.5999999999999993E-2</v>
      </c>
      <c r="U181" s="163">
        <f>ROUND(E181*T181,2)</f>
        <v>0.98</v>
      </c>
      <c r="V181" s="175" t="s">
        <v>384</v>
      </c>
      <c r="W181" s="153"/>
      <c r="X181" s="153"/>
      <c r="Y181" s="153"/>
      <c r="Z181" s="153"/>
      <c r="AA181" s="153"/>
      <c r="AB181" s="153"/>
      <c r="AC181" s="153"/>
      <c r="AD181" s="153"/>
      <c r="AE181" s="153" t="s">
        <v>118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x14ac:dyDescent="0.2">
      <c r="A182" s="155" t="s">
        <v>115</v>
      </c>
      <c r="B182" s="161" t="s">
        <v>74</v>
      </c>
      <c r="C182" s="199" t="s">
        <v>75</v>
      </c>
      <c r="D182" s="166"/>
      <c r="E182" s="172"/>
      <c r="F182" s="176"/>
      <c r="G182" s="176">
        <f>SUMIF(AE183:AE188,"&lt;&gt;NOR",G183:G188)</f>
        <v>0</v>
      </c>
      <c r="H182" s="176"/>
      <c r="I182" s="176">
        <f>SUM(I183:I188)</f>
        <v>0</v>
      </c>
      <c r="J182" s="176"/>
      <c r="K182" s="176">
        <f>SUM(K183:K188)</f>
        <v>0</v>
      </c>
      <c r="L182" s="176"/>
      <c r="M182" s="176">
        <f>SUM(M183:M188)</f>
        <v>0</v>
      </c>
      <c r="N182" s="167"/>
      <c r="O182" s="167">
        <f>SUM(O183:O188)</f>
        <v>1.58474</v>
      </c>
      <c r="P182" s="167"/>
      <c r="Q182" s="167">
        <f>SUM(Q183:Q188)</f>
        <v>0</v>
      </c>
      <c r="R182" s="167"/>
      <c r="S182" s="167"/>
      <c r="T182" s="168"/>
      <c r="U182" s="167">
        <f>SUM(U183:U188)</f>
        <v>7.62</v>
      </c>
      <c r="V182" s="176"/>
      <c r="AE182" t="s">
        <v>116</v>
      </c>
    </row>
    <row r="183" spans="1:60" ht="22.5" outlineLevel="1" x14ac:dyDescent="0.2">
      <c r="A183" s="154">
        <v>44</v>
      </c>
      <c r="B183" s="160" t="s">
        <v>306</v>
      </c>
      <c r="C183" s="197" t="s">
        <v>307</v>
      </c>
      <c r="D183" s="162" t="s">
        <v>156</v>
      </c>
      <c r="E183" s="170">
        <v>0.52</v>
      </c>
      <c r="F183" s="174"/>
      <c r="G183" s="175">
        <f>ROUND(E183*F183,2)</f>
        <v>0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21</v>
      </c>
      <c r="M183" s="175">
        <f>G183*(1+L183/100)</f>
        <v>0</v>
      </c>
      <c r="N183" s="163">
        <v>1.8907700000000001</v>
      </c>
      <c r="O183" s="163">
        <f>ROUND(E183*N183,5)</f>
        <v>0.98319999999999996</v>
      </c>
      <c r="P183" s="163">
        <v>0</v>
      </c>
      <c r="Q183" s="163">
        <f>ROUND(E183*P183,5)</f>
        <v>0</v>
      </c>
      <c r="R183" s="163"/>
      <c r="S183" s="163"/>
      <c r="T183" s="164">
        <v>1.6950000000000001</v>
      </c>
      <c r="U183" s="163">
        <f>ROUND(E183*T183,2)</f>
        <v>0.88</v>
      </c>
      <c r="V183" s="175" t="s">
        <v>384</v>
      </c>
      <c r="W183" s="153"/>
      <c r="X183" s="153"/>
      <c r="Y183" s="153"/>
      <c r="Z183" s="153"/>
      <c r="AA183" s="153"/>
      <c r="AB183" s="153"/>
      <c r="AC183" s="153"/>
      <c r="AD183" s="153"/>
      <c r="AE183" s="153" t="s">
        <v>118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198" t="s">
        <v>308</v>
      </c>
      <c r="D184" s="165"/>
      <c r="E184" s="171">
        <v>0.52</v>
      </c>
      <c r="F184" s="175"/>
      <c r="G184" s="175"/>
      <c r="H184" s="175"/>
      <c r="I184" s="175"/>
      <c r="J184" s="175"/>
      <c r="K184" s="175"/>
      <c r="L184" s="175"/>
      <c r="M184" s="175"/>
      <c r="N184" s="163"/>
      <c r="O184" s="163"/>
      <c r="P184" s="163"/>
      <c r="Q184" s="163"/>
      <c r="R184" s="163"/>
      <c r="S184" s="163"/>
      <c r="T184" s="164"/>
      <c r="U184" s="163"/>
      <c r="V184" s="175"/>
      <c r="W184" s="153"/>
      <c r="X184" s="153"/>
      <c r="Y184" s="153"/>
      <c r="Z184" s="153"/>
      <c r="AA184" s="153"/>
      <c r="AB184" s="153"/>
      <c r="AC184" s="153"/>
      <c r="AD184" s="153"/>
      <c r="AE184" s="153" t="s">
        <v>120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>
        <v>45</v>
      </c>
      <c r="B185" s="160" t="s">
        <v>309</v>
      </c>
      <c r="C185" s="197" t="s">
        <v>310</v>
      </c>
      <c r="D185" s="162" t="s">
        <v>255</v>
      </c>
      <c r="E185" s="170">
        <v>1.2</v>
      </c>
      <c r="F185" s="174"/>
      <c r="G185" s="175">
        <f>ROUND(E185*F185,2)</f>
        <v>0</v>
      </c>
      <c r="H185" s="174"/>
      <c r="I185" s="175">
        <f>ROUND(E185*H185,2)</f>
        <v>0</v>
      </c>
      <c r="J185" s="174"/>
      <c r="K185" s="175">
        <f>ROUND(E185*J185,2)</f>
        <v>0</v>
      </c>
      <c r="L185" s="175">
        <v>21</v>
      </c>
      <c r="M185" s="175">
        <f>G185*(1+L185/100)</f>
        <v>0</v>
      </c>
      <c r="N185" s="163">
        <v>2.5200000000000001E-3</v>
      </c>
      <c r="O185" s="163">
        <f>ROUND(E185*N185,5)</f>
        <v>3.0200000000000001E-3</v>
      </c>
      <c r="P185" s="163">
        <v>0</v>
      </c>
      <c r="Q185" s="163">
        <f>ROUND(E185*P185,5)</f>
        <v>0</v>
      </c>
      <c r="R185" s="163"/>
      <c r="S185" s="163"/>
      <c r="T185" s="164">
        <v>0.8</v>
      </c>
      <c r="U185" s="163">
        <f>ROUND(E185*T185,2)</f>
        <v>0.96</v>
      </c>
      <c r="V185" s="175" t="s">
        <v>384</v>
      </c>
      <c r="W185" s="153"/>
      <c r="X185" s="153"/>
      <c r="Y185" s="153"/>
      <c r="Z185" s="153"/>
      <c r="AA185" s="153"/>
      <c r="AB185" s="153"/>
      <c r="AC185" s="153"/>
      <c r="AD185" s="153"/>
      <c r="AE185" s="153" t="s">
        <v>118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>
        <v>46</v>
      </c>
      <c r="B186" s="160" t="s">
        <v>311</v>
      </c>
      <c r="C186" s="197" t="s">
        <v>312</v>
      </c>
      <c r="D186" s="162" t="s">
        <v>261</v>
      </c>
      <c r="E186" s="170">
        <v>13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63">
        <v>4.0400000000000002E-3</v>
      </c>
      <c r="O186" s="163">
        <f>ROUND(E186*N186,5)</f>
        <v>5.2519999999999997E-2</v>
      </c>
      <c r="P186" s="163">
        <v>0</v>
      </c>
      <c r="Q186" s="163">
        <f>ROUND(E186*P186,5)</f>
        <v>0</v>
      </c>
      <c r="R186" s="163"/>
      <c r="S186" s="163"/>
      <c r="T186" s="164">
        <v>0.41899999999999998</v>
      </c>
      <c r="U186" s="163">
        <f>ROUND(E186*T186,2)</f>
        <v>5.45</v>
      </c>
      <c r="V186" s="175" t="s">
        <v>385</v>
      </c>
      <c r="W186" s="153"/>
      <c r="X186" s="153"/>
      <c r="Y186" s="153"/>
      <c r="Z186" s="153"/>
      <c r="AA186" s="153"/>
      <c r="AB186" s="153"/>
      <c r="AC186" s="153"/>
      <c r="AD186" s="153"/>
      <c r="AE186" s="153" t="s">
        <v>118</v>
      </c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>
        <v>47</v>
      </c>
      <c r="B187" s="160" t="s">
        <v>313</v>
      </c>
      <c r="C187" s="197" t="s">
        <v>314</v>
      </c>
      <c r="D187" s="162" t="s">
        <v>261</v>
      </c>
      <c r="E187" s="170">
        <v>13</v>
      </c>
      <c r="F187" s="174"/>
      <c r="G187" s="175">
        <f>ROUND(E187*F187,2)</f>
        <v>0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21</v>
      </c>
      <c r="M187" s="175">
        <f>G187*(1+L187/100)</f>
        <v>0</v>
      </c>
      <c r="N187" s="163">
        <v>4.2000000000000003E-2</v>
      </c>
      <c r="O187" s="163">
        <f>ROUND(E187*N187,5)</f>
        <v>0.54600000000000004</v>
      </c>
      <c r="P187" s="163">
        <v>0</v>
      </c>
      <c r="Q187" s="163">
        <f>ROUND(E187*P187,5)</f>
        <v>0</v>
      </c>
      <c r="R187" s="163"/>
      <c r="S187" s="163"/>
      <c r="T187" s="164">
        <v>0</v>
      </c>
      <c r="U187" s="163">
        <f>ROUND(E187*T187,2)</f>
        <v>0</v>
      </c>
      <c r="V187" s="175" t="s">
        <v>385</v>
      </c>
      <c r="W187" s="153"/>
      <c r="X187" s="153"/>
      <c r="Y187" s="153"/>
      <c r="Z187" s="153"/>
      <c r="AA187" s="153"/>
      <c r="AB187" s="153"/>
      <c r="AC187" s="153"/>
      <c r="AD187" s="153"/>
      <c r="AE187" s="153" t="s">
        <v>293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>
        <v>48</v>
      </c>
      <c r="B188" s="160" t="s">
        <v>315</v>
      </c>
      <c r="C188" s="197" t="s">
        <v>316</v>
      </c>
      <c r="D188" s="162" t="s">
        <v>244</v>
      </c>
      <c r="E188" s="170">
        <v>1.58</v>
      </c>
      <c r="F188" s="174"/>
      <c r="G188" s="175">
        <f>ROUND(E188*F188,2)</f>
        <v>0</v>
      </c>
      <c r="H188" s="174"/>
      <c r="I188" s="175">
        <f>ROUND(E188*H188,2)</f>
        <v>0</v>
      </c>
      <c r="J188" s="174"/>
      <c r="K188" s="175">
        <f>ROUND(E188*J188,2)</f>
        <v>0</v>
      </c>
      <c r="L188" s="175">
        <v>21</v>
      </c>
      <c r="M188" s="175">
        <f>G188*(1+L188/100)</f>
        <v>0</v>
      </c>
      <c r="N188" s="163">
        <v>0</v>
      </c>
      <c r="O188" s="163">
        <f>ROUND(E188*N188,5)</f>
        <v>0</v>
      </c>
      <c r="P188" s="163">
        <v>0</v>
      </c>
      <c r="Q188" s="163">
        <f>ROUND(E188*P188,5)</f>
        <v>0</v>
      </c>
      <c r="R188" s="163"/>
      <c r="S188" s="163"/>
      <c r="T188" s="164">
        <v>0.21149999999999999</v>
      </c>
      <c r="U188" s="163">
        <f>ROUND(E188*T188,2)</f>
        <v>0.33</v>
      </c>
      <c r="V188" s="175" t="s">
        <v>384</v>
      </c>
      <c r="W188" s="153"/>
      <c r="X188" s="153"/>
      <c r="Y188" s="153"/>
      <c r="Z188" s="153"/>
      <c r="AA188" s="153"/>
      <c r="AB188" s="153"/>
      <c r="AC188" s="153"/>
      <c r="AD188" s="153"/>
      <c r="AE188" s="153" t="s">
        <v>118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x14ac:dyDescent="0.2">
      <c r="A189" s="155" t="s">
        <v>115</v>
      </c>
      <c r="B189" s="161" t="s">
        <v>76</v>
      </c>
      <c r="C189" s="199" t="s">
        <v>77</v>
      </c>
      <c r="D189" s="166"/>
      <c r="E189" s="172"/>
      <c r="F189" s="176"/>
      <c r="G189" s="176">
        <f>SUMIF(AE190:AE192,"&lt;&gt;NOR",G190:G192)</f>
        <v>0</v>
      </c>
      <c r="H189" s="176"/>
      <c r="I189" s="176">
        <f>SUM(I190:I192)</f>
        <v>0</v>
      </c>
      <c r="J189" s="176"/>
      <c r="K189" s="176">
        <f>SUM(K190:K192)</f>
        <v>0</v>
      </c>
      <c r="L189" s="176"/>
      <c r="M189" s="176">
        <f>SUM(M190:M192)</f>
        <v>0</v>
      </c>
      <c r="N189" s="167"/>
      <c r="O189" s="167">
        <f>SUM(O190:O192)</f>
        <v>0</v>
      </c>
      <c r="P189" s="167"/>
      <c r="Q189" s="167">
        <f>SUM(Q190:Q192)</f>
        <v>0.60719999999999996</v>
      </c>
      <c r="R189" s="167"/>
      <c r="S189" s="167"/>
      <c r="T189" s="168"/>
      <c r="U189" s="167">
        <f>SUM(U190:U192)</f>
        <v>7.88</v>
      </c>
      <c r="V189" s="176"/>
      <c r="AE189" t="s">
        <v>116</v>
      </c>
    </row>
    <row r="190" spans="1:60" outlineLevel="1" x14ac:dyDescent="0.2">
      <c r="A190" s="154">
        <v>49</v>
      </c>
      <c r="B190" s="160" t="s">
        <v>317</v>
      </c>
      <c r="C190" s="197" t="s">
        <v>318</v>
      </c>
      <c r="D190" s="162" t="s">
        <v>195</v>
      </c>
      <c r="E190" s="170">
        <v>9.1999999999999993</v>
      </c>
      <c r="F190" s="174"/>
      <c r="G190" s="175">
        <f>ROUND(E190*F190,2)</f>
        <v>0</v>
      </c>
      <c r="H190" s="174"/>
      <c r="I190" s="175">
        <f>ROUND(E190*H190,2)</f>
        <v>0</v>
      </c>
      <c r="J190" s="174"/>
      <c r="K190" s="175">
        <f>ROUND(E190*J190,2)</f>
        <v>0</v>
      </c>
      <c r="L190" s="175">
        <v>21</v>
      </c>
      <c r="M190" s="175">
        <f>G190*(1+L190/100)</f>
        <v>0</v>
      </c>
      <c r="N190" s="163">
        <v>0</v>
      </c>
      <c r="O190" s="163">
        <f>ROUND(E190*N190,5)</f>
        <v>0</v>
      </c>
      <c r="P190" s="163">
        <v>6.6000000000000003E-2</v>
      </c>
      <c r="Q190" s="163">
        <f>ROUND(E190*P190,5)</f>
        <v>0.60719999999999996</v>
      </c>
      <c r="R190" s="163"/>
      <c r="S190" s="163"/>
      <c r="T190" s="164">
        <v>0.85599999999999998</v>
      </c>
      <c r="U190" s="163">
        <f>ROUND(E190*T190,2)</f>
        <v>7.88</v>
      </c>
      <c r="V190" s="175" t="s">
        <v>385</v>
      </c>
      <c r="W190" s="153"/>
      <c r="X190" s="153"/>
      <c r="Y190" s="153"/>
      <c r="Z190" s="153"/>
      <c r="AA190" s="153"/>
      <c r="AB190" s="153"/>
      <c r="AC190" s="153"/>
      <c r="AD190" s="153"/>
      <c r="AE190" s="153" t="s">
        <v>118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0"/>
      <c r="C191" s="198" t="s">
        <v>319</v>
      </c>
      <c r="D191" s="165"/>
      <c r="E191" s="171"/>
      <c r="F191" s="175"/>
      <c r="G191" s="175"/>
      <c r="H191" s="175"/>
      <c r="I191" s="175"/>
      <c r="J191" s="175"/>
      <c r="K191" s="175"/>
      <c r="L191" s="175"/>
      <c r="M191" s="175"/>
      <c r="N191" s="163"/>
      <c r="O191" s="163"/>
      <c r="P191" s="163"/>
      <c r="Q191" s="163"/>
      <c r="R191" s="163"/>
      <c r="S191" s="163"/>
      <c r="T191" s="164"/>
      <c r="U191" s="163"/>
      <c r="V191" s="175"/>
      <c r="W191" s="153"/>
      <c r="X191" s="153"/>
      <c r="Y191" s="153"/>
      <c r="Z191" s="153"/>
      <c r="AA191" s="153"/>
      <c r="AB191" s="153"/>
      <c r="AC191" s="153"/>
      <c r="AD191" s="153"/>
      <c r="AE191" s="153" t="s">
        <v>120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8" t="s">
        <v>320</v>
      </c>
      <c r="D192" s="165"/>
      <c r="E192" s="171">
        <v>9.1999999999999993</v>
      </c>
      <c r="F192" s="175"/>
      <c r="G192" s="175"/>
      <c r="H192" s="175"/>
      <c r="I192" s="175"/>
      <c r="J192" s="175"/>
      <c r="K192" s="175"/>
      <c r="L192" s="175"/>
      <c r="M192" s="175"/>
      <c r="N192" s="163"/>
      <c r="O192" s="163"/>
      <c r="P192" s="163"/>
      <c r="Q192" s="163"/>
      <c r="R192" s="163"/>
      <c r="S192" s="163"/>
      <c r="T192" s="164"/>
      <c r="U192" s="163"/>
      <c r="V192" s="175"/>
      <c r="W192" s="153"/>
      <c r="X192" s="153"/>
      <c r="Y192" s="153"/>
      <c r="Z192" s="153"/>
      <c r="AA192" s="153"/>
      <c r="AB192" s="153"/>
      <c r="AC192" s="153"/>
      <c r="AD192" s="153"/>
      <c r="AE192" s="153" t="s">
        <v>120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x14ac:dyDescent="0.2">
      <c r="A193" s="155" t="s">
        <v>115</v>
      </c>
      <c r="B193" s="161" t="s">
        <v>78</v>
      </c>
      <c r="C193" s="199" t="s">
        <v>79</v>
      </c>
      <c r="D193" s="166"/>
      <c r="E193" s="172"/>
      <c r="F193" s="176"/>
      <c r="G193" s="176">
        <f>SUMIF(AE194:AE215,"&lt;&gt;NOR",G194:G215)</f>
        <v>0</v>
      </c>
      <c r="H193" s="176"/>
      <c r="I193" s="176">
        <f>SUM(I194:I215)</f>
        <v>0</v>
      </c>
      <c r="J193" s="176"/>
      <c r="K193" s="176">
        <f>SUM(K194:K215)</f>
        <v>0</v>
      </c>
      <c r="L193" s="176"/>
      <c r="M193" s="176">
        <f>SUM(M194:M215)</f>
        <v>0</v>
      </c>
      <c r="N193" s="167"/>
      <c r="O193" s="167">
        <f>SUM(O194:O215)</f>
        <v>1.8799999999999999E-3</v>
      </c>
      <c r="P193" s="167"/>
      <c r="Q193" s="167">
        <f>SUM(Q194:Q215)</f>
        <v>18.327000000000002</v>
      </c>
      <c r="R193" s="167"/>
      <c r="S193" s="167"/>
      <c r="T193" s="168"/>
      <c r="U193" s="167">
        <f>SUM(U194:U215)</f>
        <v>50.71</v>
      </c>
      <c r="V193" s="176"/>
      <c r="AE193" t="s">
        <v>116</v>
      </c>
    </row>
    <row r="194" spans="1:60" ht="22.5" outlineLevel="1" x14ac:dyDescent="0.2">
      <c r="A194" s="154">
        <v>50</v>
      </c>
      <c r="B194" s="160" t="s">
        <v>321</v>
      </c>
      <c r="C194" s="197" t="s">
        <v>322</v>
      </c>
      <c r="D194" s="162" t="s">
        <v>156</v>
      </c>
      <c r="E194" s="170">
        <v>1.1000000000000001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63">
        <v>0</v>
      </c>
      <c r="O194" s="163">
        <f>ROUND(E194*N194,5)</f>
        <v>0</v>
      </c>
      <c r="P194" s="163">
        <v>2.2000000000000002</v>
      </c>
      <c r="Q194" s="163">
        <f>ROUND(E194*P194,5)</f>
        <v>2.42</v>
      </c>
      <c r="R194" s="163"/>
      <c r="S194" s="163"/>
      <c r="T194" s="164">
        <v>13.24</v>
      </c>
      <c r="U194" s="163">
        <f>ROUND(E194*T194,2)</f>
        <v>14.56</v>
      </c>
      <c r="V194" s="175" t="s">
        <v>385</v>
      </c>
      <c r="W194" s="153"/>
      <c r="X194" s="153"/>
      <c r="Y194" s="153"/>
      <c r="Z194" s="153"/>
      <c r="AA194" s="153"/>
      <c r="AB194" s="153"/>
      <c r="AC194" s="153"/>
      <c r="AD194" s="153"/>
      <c r="AE194" s="153" t="s">
        <v>118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/>
      <c r="B195" s="160"/>
      <c r="C195" s="198" t="s">
        <v>323</v>
      </c>
      <c r="D195" s="165"/>
      <c r="E195" s="171">
        <v>1.1000000000000001</v>
      </c>
      <c r="F195" s="175"/>
      <c r="G195" s="175"/>
      <c r="H195" s="175"/>
      <c r="I195" s="175"/>
      <c r="J195" s="175"/>
      <c r="K195" s="175"/>
      <c r="L195" s="175"/>
      <c r="M195" s="175"/>
      <c r="N195" s="163"/>
      <c r="O195" s="163"/>
      <c r="P195" s="163"/>
      <c r="Q195" s="163"/>
      <c r="R195" s="163"/>
      <c r="S195" s="163"/>
      <c r="T195" s="164"/>
      <c r="U195" s="163"/>
      <c r="V195" s="175"/>
      <c r="W195" s="153"/>
      <c r="X195" s="153"/>
      <c r="Y195" s="153"/>
      <c r="Z195" s="153"/>
      <c r="AA195" s="153"/>
      <c r="AB195" s="153"/>
      <c r="AC195" s="153"/>
      <c r="AD195" s="153"/>
      <c r="AE195" s="153" t="s">
        <v>120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>
        <v>51</v>
      </c>
      <c r="B196" s="160" t="s">
        <v>324</v>
      </c>
      <c r="C196" s="197" t="s">
        <v>325</v>
      </c>
      <c r="D196" s="162" t="s">
        <v>156</v>
      </c>
      <c r="E196" s="170">
        <v>0.99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63">
        <v>0</v>
      </c>
      <c r="O196" s="163">
        <f>ROUND(E196*N196,5)</f>
        <v>0</v>
      </c>
      <c r="P196" s="163">
        <v>2</v>
      </c>
      <c r="Q196" s="163">
        <f>ROUND(E196*P196,5)</f>
        <v>1.98</v>
      </c>
      <c r="R196" s="163"/>
      <c r="S196" s="163"/>
      <c r="T196" s="164">
        <v>6.4359999999999999</v>
      </c>
      <c r="U196" s="163">
        <f>ROUND(E196*T196,2)</f>
        <v>6.37</v>
      </c>
      <c r="V196" s="175" t="s">
        <v>384</v>
      </c>
      <c r="W196" s="153"/>
      <c r="X196" s="153"/>
      <c r="Y196" s="153"/>
      <c r="Z196" s="153"/>
      <c r="AA196" s="153"/>
      <c r="AB196" s="153"/>
      <c r="AC196" s="153"/>
      <c r="AD196" s="153"/>
      <c r="AE196" s="153" t="s">
        <v>118</v>
      </c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/>
      <c r="B197" s="160"/>
      <c r="C197" s="198" t="s">
        <v>326</v>
      </c>
      <c r="D197" s="165"/>
      <c r="E197" s="171">
        <v>0.99</v>
      </c>
      <c r="F197" s="175"/>
      <c r="G197" s="175"/>
      <c r="H197" s="175"/>
      <c r="I197" s="175"/>
      <c r="J197" s="175"/>
      <c r="K197" s="175"/>
      <c r="L197" s="175"/>
      <c r="M197" s="175"/>
      <c r="N197" s="163"/>
      <c r="O197" s="163"/>
      <c r="P197" s="163"/>
      <c r="Q197" s="163"/>
      <c r="R197" s="163"/>
      <c r="S197" s="163"/>
      <c r="T197" s="164"/>
      <c r="U197" s="163"/>
      <c r="V197" s="175"/>
      <c r="W197" s="153"/>
      <c r="X197" s="153"/>
      <c r="Y197" s="153"/>
      <c r="Z197" s="153"/>
      <c r="AA197" s="153"/>
      <c r="AB197" s="153"/>
      <c r="AC197" s="153"/>
      <c r="AD197" s="153"/>
      <c r="AE197" s="153" t="s">
        <v>120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ht="22.5" outlineLevel="1" x14ac:dyDescent="0.2">
      <c r="A198" s="154">
        <v>52</v>
      </c>
      <c r="B198" s="160" t="s">
        <v>327</v>
      </c>
      <c r="C198" s="197" t="s">
        <v>328</v>
      </c>
      <c r="D198" s="162" t="s">
        <v>255</v>
      </c>
      <c r="E198" s="170">
        <v>6.6</v>
      </c>
      <c r="F198" s="174"/>
      <c r="G198" s="175">
        <f>ROUND(E198*F198,2)</f>
        <v>0</v>
      </c>
      <c r="H198" s="174"/>
      <c r="I198" s="175">
        <f>ROUND(E198*H198,2)</f>
        <v>0</v>
      </c>
      <c r="J198" s="174"/>
      <c r="K198" s="175">
        <f>ROUND(E198*J198,2)</f>
        <v>0</v>
      </c>
      <c r="L198" s="175">
        <v>21</v>
      </c>
      <c r="M198" s="175">
        <f>G198*(1+L198/100)</f>
        <v>0</v>
      </c>
      <c r="N198" s="163">
        <v>0</v>
      </c>
      <c r="O198" s="163">
        <f>ROUND(E198*N198,5)</f>
        <v>0</v>
      </c>
      <c r="P198" s="163">
        <v>0.34499999999999997</v>
      </c>
      <c r="Q198" s="163">
        <f>ROUND(E198*P198,5)</f>
        <v>2.2770000000000001</v>
      </c>
      <c r="R198" s="163"/>
      <c r="S198" s="163"/>
      <c r="T198" s="164">
        <v>1</v>
      </c>
      <c r="U198" s="163">
        <f>ROUND(E198*T198,2)</f>
        <v>6.6</v>
      </c>
      <c r="V198" s="175" t="s">
        <v>384</v>
      </c>
      <c r="W198" s="153"/>
      <c r="X198" s="153"/>
      <c r="Y198" s="153"/>
      <c r="Z198" s="153"/>
      <c r="AA198" s="153"/>
      <c r="AB198" s="153"/>
      <c r="AC198" s="153"/>
      <c r="AD198" s="153"/>
      <c r="AE198" s="153" t="s">
        <v>118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>
        <v>53</v>
      </c>
      <c r="B199" s="160" t="s">
        <v>329</v>
      </c>
      <c r="C199" s="197" t="s">
        <v>330</v>
      </c>
      <c r="D199" s="162" t="s">
        <v>156</v>
      </c>
      <c r="E199" s="170">
        <v>1.68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63">
        <v>1.1199999999999999E-3</v>
      </c>
      <c r="O199" s="163">
        <f>ROUND(E199*N199,5)</f>
        <v>1.8799999999999999E-3</v>
      </c>
      <c r="P199" s="163">
        <v>2.5</v>
      </c>
      <c r="Q199" s="163">
        <f>ROUND(E199*P199,5)</f>
        <v>4.2</v>
      </c>
      <c r="R199" s="163"/>
      <c r="S199" s="163"/>
      <c r="T199" s="164">
        <v>1.756</v>
      </c>
      <c r="U199" s="163">
        <f>ROUND(E199*T199,2)</f>
        <v>2.95</v>
      </c>
      <c r="V199" s="175" t="s">
        <v>384</v>
      </c>
      <c r="W199" s="153"/>
      <c r="X199" s="153"/>
      <c r="Y199" s="153"/>
      <c r="Z199" s="153"/>
      <c r="AA199" s="153"/>
      <c r="AB199" s="153"/>
      <c r="AC199" s="153"/>
      <c r="AD199" s="153"/>
      <c r="AE199" s="153" t="s">
        <v>118</v>
      </c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8" t="s">
        <v>331</v>
      </c>
      <c r="D200" s="165"/>
      <c r="E200" s="171"/>
      <c r="F200" s="175"/>
      <c r="G200" s="175"/>
      <c r="H200" s="175"/>
      <c r="I200" s="175"/>
      <c r="J200" s="175"/>
      <c r="K200" s="175"/>
      <c r="L200" s="175"/>
      <c r="M200" s="175"/>
      <c r="N200" s="163"/>
      <c r="O200" s="163"/>
      <c r="P200" s="163"/>
      <c r="Q200" s="163"/>
      <c r="R200" s="163"/>
      <c r="S200" s="163"/>
      <c r="T200" s="164"/>
      <c r="U200" s="163"/>
      <c r="V200" s="175"/>
      <c r="W200" s="153"/>
      <c r="X200" s="153"/>
      <c r="Y200" s="153"/>
      <c r="Z200" s="153"/>
      <c r="AA200" s="153"/>
      <c r="AB200" s="153"/>
      <c r="AC200" s="153"/>
      <c r="AD200" s="153"/>
      <c r="AE200" s="153" t="s">
        <v>120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198" t="s">
        <v>332</v>
      </c>
      <c r="D201" s="165"/>
      <c r="E201" s="171"/>
      <c r="F201" s="175"/>
      <c r="G201" s="175"/>
      <c r="H201" s="175"/>
      <c r="I201" s="175"/>
      <c r="J201" s="175"/>
      <c r="K201" s="175"/>
      <c r="L201" s="175"/>
      <c r="M201" s="175"/>
      <c r="N201" s="163"/>
      <c r="O201" s="163"/>
      <c r="P201" s="163"/>
      <c r="Q201" s="163"/>
      <c r="R201" s="163"/>
      <c r="S201" s="163"/>
      <c r="T201" s="164"/>
      <c r="U201" s="163"/>
      <c r="V201" s="175"/>
      <c r="W201" s="153"/>
      <c r="X201" s="153"/>
      <c r="Y201" s="153"/>
      <c r="Z201" s="153"/>
      <c r="AA201" s="153"/>
      <c r="AB201" s="153"/>
      <c r="AC201" s="153"/>
      <c r="AD201" s="153"/>
      <c r="AE201" s="153" t="s">
        <v>120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0"/>
      <c r="C202" s="198" t="s">
        <v>333</v>
      </c>
      <c r="D202" s="165"/>
      <c r="E202" s="171">
        <v>1.68</v>
      </c>
      <c r="F202" s="175"/>
      <c r="G202" s="175"/>
      <c r="H202" s="175"/>
      <c r="I202" s="175"/>
      <c r="J202" s="175"/>
      <c r="K202" s="175"/>
      <c r="L202" s="175"/>
      <c r="M202" s="175"/>
      <c r="N202" s="163"/>
      <c r="O202" s="163"/>
      <c r="P202" s="163"/>
      <c r="Q202" s="163"/>
      <c r="R202" s="163"/>
      <c r="S202" s="163"/>
      <c r="T202" s="164"/>
      <c r="U202" s="163"/>
      <c r="V202" s="175"/>
      <c r="W202" s="153"/>
      <c r="X202" s="153"/>
      <c r="Y202" s="153"/>
      <c r="Z202" s="153"/>
      <c r="AA202" s="153"/>
      <c r="AB202" s="153"/>
      <c r="AC202" s="153"/>
      <c r="AD202" s="153"/>
      <c r="AE202" s="153" t="s">
        <v>120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>
        <v>54</v>
      </c>
      <c r="B203" s="160" t="s">
        <v>334</v>
      </c>
      <c r="C203" s="197" t="s">
        <v>335</v>
      </c>
      <c r="D203" s="162" t="s">
        <v>156</v>
      </c>
      <c r="E203" s="170">
        <v>2.6880000000000002</v>
      </c>
      <c r="F203" s="174"/>
      <c r="G203" s="175">
        <f>ROUND(E203*F203,2)</f>
        <v>0</v>
      </c>
      <c r="H203" s="174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63">
        <v>0</v>
      </c>
      <c r="O203" s="163">
        <f>ROUND(E203*N203,5)</f>
        <v>0</v>
      </c>
      <c r="P203" s="163">
        <v>2.5</v>
      </c>
      <c r="Q203" s="163">
        <f>ROUND(E203*P203,5)</f>
        <v>6.72</v>
      </c>
      <c r="R203" s="163"/>
      <c r="S203" s="163"/>
      <c r="T203" s="164">
        <v>1.8240000000000001</v>
      </c>
      <c r="U203" s="163">
        <f>ROUND(E203*T203,2)</f>
        <v>4.9000000000000004</v>
      </c>
      <c r="V203" s="175" t="s">
        <v>384</v>
      </c>
      <c r="W203" s="153"/>
      <c r="X203" s="153"/>
      <c r="Y203" s="153"/>
      <c r="Z203" s="153"/>
      <c r="AA203" s="153"/>
      <c r="AB203" s="153"/>
      <c r="AC203" s="153"/>
      <c r="AD203" s="153"/>
      <c r="AE203" s="153" t="s">
        <v>118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/>
      <c r="B204" s="160"/>
      <c r="C204" s="198" t="s">
        <v>336</v>
      </c>
      <c r="D204" s="165"/>
      <c r="E204" s="171"/>
      <c r="F204" s="175"/>
      <c r="G204" s="175"/>
      <c r="H204" s="175"/>
      <c r="I204" s="175"/>
      <c r="J204" s="175"/>
      <c r="K204" s="175"/>
      <c r="L204" s="175"/>
      <c r="M204" s="175"/>
      <c r="N204" s="163"/>
      <c r="O204" s="163"/>
      <c r="P204" s="163"/>
      <c r="Q204" s="163"/>
      <c r="R204" s="163"/>
      <c r="S204" s="163"/>
      <c r="T204" s="164"/>
      <c r="U204" s="163"/>
      <c r="V204" s="175"/>
      <c r="W204" s="153"/>
      <c r="X204" s="153"/>
      <c r="Y204" s="153"/>
      <c r="Z204" s="153"/>
      <c r="AA204" s="153"/>
      <c r="AB204" s="153"/>
      <c r="AC204" s="153"/>
      <c r="AD204" s="153"/>
      <c r="AE204" s="153" t="s">
        <v>120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/>
      <c r="B205" s="160"/>
      <c r="C205" s="198" t="s">
        <v>337</v>
      </c>
      <c r="D205" s="165"/>
      <c r="E205" s="171">
        <v>2.6880000000000002</v>
      </c>
      <c r="F205" s="175"/>
      <c r="G205" s="175"/>
      <c r="H205" s="175"/>
      <c r="I205" s="175"/>
      <c r="J205" s="175"/>
      <c r="K205" s="175"/>
      <c r="L205" s="175"/>
      <c r="M205" s="175"/>
      <c r="N205" s="163"/>
      <c r="O205" s="163"/>
      <c r="P205" s="163"/>
      <c r="Q205" s="163"/>
      <c r="R205" s="163"/>
      <c r="S205" s="163"/>
      <c r="T205" s="164"/>
      <c r="U205" s="163"/>
      <c r="V205" s="175"/>
      <c r="W205" s="153"/>
      <c r="X205" s="153"/>
      <c r="Y205" s="153"/>
      <c r="Z205" s="153"/>
      <c r="AA205" s="153"/>
      <c r="AB205" s="153"/>
      <c r="AC205" s="153"/>
      <c r="AD205" s="153"/>
      <c r="AE205" s="153" t="s">
        <v>120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>
        <v>55</v>
      </c>
      <c r="B206" s="160" t="s">
        <v>338</v>
      </c>
      <c r="C206" s="197" t="s">
        <v>339</v>
      </c>
      <c r="D206" s="162" t="s">
        <v>195</v>
      </c>
      <c r="E206" s="170">
        <v>10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63">
        <v>0</v>
      </c>
      <c r="O206" s="163">
        <f>ROUND(E206*N206,5)</f>
        <v>0</v>
      </c>
      <c r="P206" s="163">
        <v>5.8999999999999997E-2</v>
      </c>
      <c r="Q206" s="163">
        <f>ROUND(E206*P206,5)</f>
        <v>0.59</v>
      </c>
      <c r="R206" s="163"/>
      <c r="S206" s="163"/>
      <c r="T206" s="164">
        <v>0.2</v>
      </c>
      <c r="U206" s="163">
        <f>ROUND(E206*T206,2)</f>
        <v>2</v>
      </c>
      <c r="V206" s="175" t="s">
        <v>384</v>
      </c>
      <c r="W206" s="153"/>
      <c r="X206" s="153"/>
      <c r="Y206" s="153"/>
      <c r="Z206" s="153"/>
      <c r="AA206" s="153"/>
      <c r="AB206" s="153"/>
      <c r="AC206" s="153"/>
      <c r="AD206" s="153"/>
      <c r="AE206" s="153" t="s">
        <v>118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/>
      <c r="B207" s="160"/>
      <c r="C207" s="198" t="s">
        <v>340</v>
      </c>
      <c r="D207" s="165"/>
      <c r="E207" s="171">
        <v>10</v>
      </c>
      <c r="F207" s="175"/>
      <c r="G207" s="175"/>
      <c r="H207" s="175"/>
      <c r="I207" s="175"/>
      <c r="J207" s="175"/>
      <c r="K207" s="175"/>
      <c r="L207" s="175"/>
      <c r="M207" s="175"/>
      <c r="N207" s="163"/>
      <c r="O207" s="163"/>
      <c r="P207" s="163"/>
      <c r="Q207" s="163"/>
      <c r="R207" s="163"/>
      <c r="S207" s="163"/>
      <c r="T207" s="164"/>
      <c r="U207" s="163"/>
      <c r="V207" s="175"/>
      <c r="W207" s="153"/>
      <c r="X207" s="153"/>
      <c r="Y207" s="153"/>
      <c r="Z207" s="153"/>
      <c r="AA207" s="153"/>
      <c r="AB207" s="153"/>
      <c r="AC207" s="153"/>
      <c r="AD207" s="153"/>
      <c r="AE207" s="153" t="s">
        <v>120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>
        <v>56</v>
      </c>
      <c r="B208" s="160" t="s">
        <v>341</v>
      </c>
      <c r="C208" s="197" t="s">
        <v>342</v>
      </c>
      <c r="D208" s="162" t="s">
        <v>195</v>
      </c>
      <c r="E208" s="170">
        <v>10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63">
        <v>0</v>
      </c>
      <c r="O208" s="163">
        <f>ROUND(E208*N208,5)</f>
        <v>0</v>
      </c>
      <c r="P208" s="163">
        <v>1.4E-2</v>
      </c>
      <c r="Q208" s="163">
        <f>ROUND(E208*P208,5)</f>
        <v>0.14000000000000001</v>
      </c>
      <c r="R208" s="163"/>
      <c r="S208" s="163"/>
      <c r="T208" s="164">
        <v>0.22</v>
      </c>
      <c r="U208" s="163">
        <f>ROUND(E208*T208,2)</f>
        <v>2.2000000000000002</v>
      </c>
      <c r="V208" s="175" t="s">
        <v>384</v>
      </c>
      <c r="W208" s="153"/>
      <c r="X208" s="153"/>
      <c r="Y208" s="153"/>
      <c r="Z208" s="153"/>
      <c r="AA208" s="153"/>
      <c r="AB208" s="153"/>
      <c r="AC208" s="153"/>
      <c r="AD208" s="153"/>
      <c r="AE208" s="153" t="s">
        <v>118</v>
      </c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54"/>
      <c r="B209" s="160"/>
      <c r="C209" s="198" t="s">
        <v>340</v>
      </c>
      <c r="D209" s="165"/>
      <c r="E209" s="171">
        <v>10</v>
      </c>
      <c r="F209" s="175"/>
      <c r="G209" s="175"/>
      <c r="H209" s="175"/>
      <c r="I209" s="175"/>
      <c r="J209" s="175"/>
      <c r="K209" s="175"/>
      <c r="L209" s="175"/>
      <c r="M209" s="175"/>
      <c r="N209" s="163"/>
      <c r="O209" s="163"/>
      <c r="P209" s="163"/>
      <c r="Q209" s="163"/>
      <c r="R209" s="163"/>
      <c r="S209" s="163"/>
      <c r="T209" s="164"/>
      <c r="U209" s="163"/>
      <c r="V209" s="175"/>
      <c r="W209" s="153"/>
      <c r="X209" s="153"/>
      <c r="Y209" s="153"/>
      <c r="Z209" s="153"/>
      <c r="AA209" s="153"/>
      <c r="AB209" s="153"/>
      <c r="AC209" s="153"/>
      <c r="AD209" s="153"/>
      <c r="AE209" s="153" t="s">
        <v>120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>
        <v>57</v>
      </c>
      <c r="B210" s="160" t="s">
        <v>343</v>
      </c>
      <c r="C210" s="197" t="s">
        <v>344</v>
      </c>
      <c r="D210" s="162" t="s">
        <v>244</v>
      </c>
      <c r="E210" s="170">
        <v>18.899999999999999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63">
        <v>0</v>
      </c>
      <c r="O210" s="163">
        <f>ROUND(E210*N210,5)</f>
        <v>0</v>
      </c>
      <c r="P210" s="163">
        <v>0</v>
      </c>
      <c r="Q210" s="163">
        <f>ROUND(E210*P210,5)</f>
        <v>0</v>
      </c>
      <c r="R210" s="163"/>
      <c r="S210" s="163"/>
      <c r="T210" s="164">
        <v>9.9000000000000005E-2</v>
      </c>
      <c r="U210" s="163">
        <f>ROUND(E210*T210,2)</f>
        <v>1.87</v>
      </c>
      <c r="V210" s="175" t="s">
        <v>384</v>
      </c>
      <c r="W210" s="153"/>
      <c r="X210" s="153"/>
      <c r="Y210" s="153"/>
      <c r="Z210" s="153"/>
      <c r="AA210" s="153"/>
      <c r="AB210" s="153"/>
      <c r="AC210" s="153"/>
      <c r="AD210" s="153"/>
      <c r="AE210" s="153" t="s">
        <v>118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>
        <v>58</v>
      </c>
      <c r="B211" s="160" t="s">
        <v>345</v>
      </c>
      <c r="C211" s="197" t="s">
        <v>346</v>
      </c>
      <c r="D211" s="162" t="s">
        <v>244</v>
      </c>
      <c r="E211" s="170">
        <v>18.899999999999999</v>
      </c>
      <c r="F211" s="174"/>
      <c r="G211" s="175">
        <f>ROUND(E211*F211,2)</f>
        <v>0</v>
      </c>
      <c r="H211" s="174"/>
      <c r="I211" s="175">
        <f>ROUND(E211*H211,2)</f>
        <v>0</v>
      </c>
      <c r="J211" s="174"/>
      <c r="K211" s="175">
        <f>ROUND(E211*J211,2)</f>
        <v>0</v>
      </c>
      <c r="L211" s="175">
        <v>21</v>
      </c>
      <c r="M211" s="175">
        <f>G211*(1+L211/100)</f>
        <v>0</v>
      </c>
      <c r="N211" s="163">
        <v>0</v>
      </c>
      <c r="O211" s="163">
        <f>ROUND(E211*N211,5)</f>
        <v>0</v>
      </c>
      <c r="P211" s="163">
        <v>0</v>
      </c>
      <c r="Q211" s="163">
        <f>ROUND(E211*P211,5)</f>
        <v>0</v>
      </c>
      <c r="R211" s="163"/>
      <c r="S211" s="163"/>
      <c r="T211" s="164">
        <v>0.49</v>
      </c>
      <c r="U211" s="163">
        <f>ROUND(E211*T211,2)</f>
        <v>9.26</v>
      </c>
      <c r="V211" s="175" t="s">
        <v>384</v>
      </c>
      <c r="W211" s="153"/>
      <c r="X211" s="153"/>
      <c r="Y211" s="153"/>
      <c r="Z211" s="153"/>
      <c r="AA211" s="153"/>
      <c r="AB211" s="153"/>
      <c r="AC211" s="153"/>
      <c r="AD211" s="153"/>
      <c r="AE211" s="153" t="s">
        <v>118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>
        <v>59</v>
      </c>
      <c r="B212" s="160" t="s">
        <v>347</v>
      </c>
      <c r="C212" s="197" t="s">
        <v>348</v>
      </c>
      <c r="D212" s="162" t="s">
        <v>244</v>
      </c>
      <c r="E212" s="170">
        <v>132.30000000000001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63">
        <v>0</v>
      </c>
      <c r="O212" s="163">
        <f>ROUND(E212*N212,5)</f>
        <v>0</v>
      </c>
      <c r="P212" s="163">
        <v>0</v>
      </c>
      <c r="Q212" s="163">
        <f>ROUND(E212*P212,5)</f>
        <v>0</v>
      </c>
      <c r="R212" s="163"/>
      <c r="S212" s="163"/>
      <c r="T212" s="164">
        <v>0</v>
      </c>
      <c r="U212" s="163">
        <f>ROUND(E212*T212,2)</f>
        <v>0</v>
      </c>
      <c r="V212" s="175" t="s">
        <v>384</v>
      </c>
      <c r="W212" s="153"/>
      <c r="X212" s="153"/>
      <c r="Y212" s="153"/>
      <c r="Z212" s="153"/>
      <c r="AA212" s="153"/>
      <c r="AB212" s="153"/>
      <c r="AC212" s="153"/>
      <c r="AD212" s="153"/>
      <c r="AE212" s="153" t="s">
        <v>118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/>
      <c r="B213" s="160"/>
      <c r="C213" s="198" t="s">
        <v>180</v>
      </c>
      <c r="D213" s="165"/>
      <c r="E213" s="171"/>
      <c r="F213" s="175"/>
      <c r="G213" s="175"/>
      <c r="H213" s="175"/>
      <c r="I213" s="175"/>
      <c r="J213" s="175"/>
      <c r="K213" s="175"/>
      <c r="L213" s="175"/>
      <c r="M213" s="175"/>
      <c r="N213" s="163"/>
      <c r="O213" s="163"/>
      <c r="P213" s="163"/>
      <c r="Q213" s="163"/>
      <c r="R213" s="163"/>
      <c r="S213" s="163"/>
      <c r="T213" s="164"/>
      <c r="U213" s="163"/>
      <c r="V213" s="175"/>
      <c r="W213" s="153"/>
      <c r="X213" s="153"/>
      <c r="Y213" s="153"/>
      <c r="Z213" s="153"/>
      <c r="AA213" s="153"/>
      <c r="AB213" s="153"/>
      <c r="AC213" s="153"/>
      <c r="AD213" s="153"/>
      <c r="AE213" s="153" t="s">
        <v>120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0"/>
      <c r="C214" s="198" t="s">
        <v>349</v>
      </c>
      <c r="D214" s="165"/>
      <c r="E214" s="171">
        <v>132.30000000000001</v>
      </c>
      <c r="F214" s="175"/>
      <c r="G214" s="175"/>
      <c r="H214" s="175"/>
      <c r="I214" s="175"/>
      <c r="J214" s="175"/>
      <c r="K214" s="175"/>
      <c r="L214" s="175"/>
      <c r="M214" s="175"/>
      <c r="N214" s="163"/>
      <c r="O214" s="163"/>
      <c r="P214" s="163"/>
      <c r="Q214" s="163"/>
      <c r="R214" s="163"/>
      <c r="S214" s="163"/>
      <c r="T214" s="164"/>
      <c r="U214" s="163"/>
      <c r="V214" s="175"/>
      <c r="W214" s="153"/>
      <c r="X214" s="153"/>
      <c r="Y214" s="153"/>
      <c r="Z214" s="153"/>
      <c r="AA214" s="153"/>
      <c r="AB214" s="153"/>
      <c r="AC214" s="153"/>
      <c r="AD214" s="153"/>
      <c r="AE214" s="153" t="s">
        <v>120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>
        <v>60</v>
      </c>
      <c r="B215" s="160" t="s">
        <v>350</v>
      </c>
      <c r="C215" s="197" t="s">
        <v>351</v>
      </c>
      <c r="D215" s="162" t="s">
        <v>244</v>
      </c>
      <c r="E215" s="170">
        <v>18.899999999999999</v>
      </c>
      <c r="F215" s="174"/>
      <c r="G215" s="175">
        <f>ROUND(E215*F215,2)</f>
        <v>0</v>
      </c>
      <c r="H215" s="174"/>
      <c r="I215" s="175">
        <f>ROUND(E215*H215,2)</f>
        <v>0</v>
      </c>
      <c r="J215" s="174"/>
      <c r="K215" s="175">
        <f>ROUND(E215*J215,2)</f>
        <v>0</v>
      </c>
      <c r="L215" s="175">
        <v>21</v>
      </c>
      <c r="M215" s="175">
        <f>G215*(1+L215/100)</f>
        <v>0</v>
      </c>
      <c r="N215" s="163">
        <v>0</v>
      </c>
      <c r="O215" s="163">
        <f>ROUND(E215*N215,5)</f>
        <v>0</v>
      </c>
      <c r="P215" s="163">
        <v>0</v>
      </c>
      <c r="Q215" s="163">
        <f>ROUND(E215*P215,5)</f>
        <v>0</v>
      </c>
      <c r="R215" s="163"/>
      <c r="S215" s="163"/>
      <c r="T215" s="164">
        <v>0</v>
      </c>
      <c r="U215" s="163">
        <f>ROUND(E215*T215,2)</f>
        <v>0</v>
      </c>
      <c r="V215" s="175" t="s">
        <v>384</v>
      </c>
      <c r="W215" s="153"/>
      <c r="X215" s="153"/>
      <c r="Y215" s="153"/>
      <c r="Z215" s="153"/>
      <c r="AA215" s="153"/>
      <c r="AB215" s="153"/>
      <c r="AC215" s="153"/>
      <c r="AD215" s="153"/>
      <c r="AE215" s="153" t="s">
        <v>118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x14ac:dyDescent="0.2">
      <c r="A216" s="155" t="s">
        <v>115</v>
      </c>
      <c r="B216" s="161" t="s">
        <v>80</v>
      </c>
      <c r="C216" s="199" t="s">
        <v>81</v>
      </c>
      <c r="D216" s="166"/>
      <c r="E216" s="172"/>
      <c r="F216" s="176"/>
      <c r="G216" s="176">
        <f>SUMIF(AE217:AE217,"&lt;&gt;NOR",G217:G217)</f>
        <v>0</v>
      </c>
      <c r="H216" s="176"/>
      <c r="I216" s="176">
        <f>SUM(I217:I217)</f>
        <v>0</v>
      </c>
      <c r="J216" s="176"/>
      <c r="K216" s="176">
        <f>SUM(K217:K217)</f>
        <v>0</v>
      </c>
      <c r="L216" s="176"/>
      <c r="M216" s="176">
        <f>SUM(M217:M217)</f>
        <v>0</v>
      </c>
      <c r="N216" s="167"/>
      <c r="O216" s="167">
        <f>SUM(O217:O217)</f>
        <v>0</v>
      </c>
      <c r="P216" s="167"/>
      <c r="Q216" s="167">
        <f>SUM(Q217:Q217)</f>
        <v>0</v>
      </c>
      <c r="R216" s="167"/>
      <c r="S216" s="167"/>
      <c r="T216" s="168"/>
      <c r="U216" s="167">
        <f>SUM(U217:U217)</f>
        <v>31.35</v>
      </c>
      <c r="V216" s="176"/>
      <c r="AE216" t="s">
        <v>116</v>
      </c>
    </row>
    <row r="217" spans="1:60" outlineLevel="1" x14ac:dyDescent="0.2">
      <c r="A217" s="154">
        <v>61</v>
      </c>
      <c r="B217" s="160" t="s">
        <v>352</v>
      </c>
      <c r="C217" s="197" t="s">
        <v>353</v>
      </c>
      <c r="D217" s="162" t="s">
        <v>244</v>
      </c>
      <c r="E217" s="170">
        <v>33.4</v>
      </c>
      <c r="F217" s="174"/>
      <c r="G217" s="175">
        <f>ROUND(E217*F217,2)</f>
        <v>0</v>
      </c>
      <c r="H217" s="174"/>
      <c r="I217" s="175">
        <f>ROUND(E217*H217,2)</f>
        <v>0</v>
      </c>
      <c r="J217" s="174"/>
      <c r="K217" s="175">
        <f>ROUND(E217*J217,2)</f>
        <v>0</v>
      </c>
      <c r="L217" s="175">
        <v>21</v>
      </c>
      <c r="M217" s="175">
        <f>G217*(1+L217/100)</f>
        <v>0</v>
      </c>
      <c r="N217" s="163">
        <v>0</v>
      </c>
      <c r="O217" s="163">
        <f>ROUND(E217*N217,5)</f>
        <v>0</v>
      </c>
      <c r="P217" s="163">
        <v>0</v>
      </c>
      <c r="Q217" s="163">
        <f>ROUND(E217*P217,5)</f>
        <v>0</v>
      </c>
      <c r="R217" s="163"/>
      <c r="S217" s="163"/>
      <c r="T217" s="164">
        <v>0.9385</v>
      </c>
      <c r="U217" s="163">
        <f>ROUND(E217*T217,2)</f>
        <v>31.35</v>
      </c>
      <c r="V217" s="175" t="s">
        <v>384</v>
      </c>
      <c r="W217" s="153"/>
      <c r="X217" s="153"/>
      <c r="Y217" s="153"/>
      <c r="Z217" s="153"/>
      <c r="AA217" s="153"/>
      <c r="AB217" s="153"/>
      <c r="AC217" s="153"/>
      <c r="AD217" s="153"/>
      <c r="AE217" s="153" t="s">
        <v>118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x14ac:dyDescent="0.2">
      <c r="A218" s="155" t="s">
        <v>115</v>
      </c>
      <c r="B218" s="161" t="s">
        <v>82</v>
      </c>
      <c r="C218" s="199" t="s">
        <v>83</v>
      </c>
      <c r="D218" s="166"/>
      <c r="E218" s="172"/>
      <c r="F218" s="176"/>
      <c r="G218" s="176">
        <f>SUMIF(AE219:AE220,"&lt;&gt;NOR",G219:G220)</f>
        <v>0</v>
      </c>
      <c r="H218" s="176"/>
      <c r="I218" s="176">
        <f>SUM(I219:I220)</f>
        <v>0</v>
      </c>
      <c r="J218" s="176"/>
      <c r="K218" s="176">
        <f>SUM(K219:K220)</f>
        <v>0</v>
      </c>
      <c r="L218" s="176"/>
      <c r="M218" s="176">
        <f>SUM(M219:M220)</f>
        <v>0</v>
      </c>
      <c r="N218" s="167"/>
      <c r="O218" s="167">
        <f>SUM(O219:O220)</f>
        <v>2.3099999999999999E-2</v>
      </c>
      <c r="P218" s="167"/>
      <c r="Q218" s="167">
        <f>SUM(Q219:Q220)</f>
        <v>0</v>
      </c>
      <c r="R218" s="167"/>
      <c r="S218" s="167"/>
      <c r="T218" s="168"/>
      <c r="U218" s="167">
        <f>SUM(U219:U220)</f>
        <v>2.59</v>
      </c>
      <c r="V218" s="176"/>
      <c r="AE218" t="s">
        <v>116</v>
      </c>
    </row>
    <row r="219" spans="1:60" outlineLevel="1" x14ac:dyDescent="0.2">
      <c r="A219" s="154">
        <v>62</v>
      </c>
      <c r="B219" s="160" t="s">
        <v>354</v>
      </c>
      <c r="C219" s="197" t="s">
        <v>355</v>
      </c>
      <c r="D219" s="162" t="s">
        <v>195</v>
      </c>
      <c r="E219" s="170">
        <v>6.11</v>
      </c>
      <c r="F219" s="174"/>
      <c r="G219" s="175">
        <f>ROUND(E219*F219,2)</f>
        <v>0</v>
      </c>
      <c r="H219" s="174"/>
      <c r="I219" s="175">
        <f>ROUND(E219*H219,2)</f>
        <v>0</v>
      </c>
      <c r="J219" s="174"/>
      <c r="K219" s="175">
        <f>ROUND(E219*J219,2)</f>
        <v>0</v>
      </c>
      <c r="L219" s="175">
        <v>21</v>
      </c>
      <c r="M219" s="175">
        <f>G219*(1+L219/100)</f>
        <v>0</v>
      </c>
      <c r="N219" s="163">
        <v>3.7799999999999999E-3</v>
      </c>
      <c r="O219" s="163">
        <f>ROUND(E219*N219,5)</f>
        <v>2.3099999999999999E-2</v>
      </c>
      <c r="P219" s="163">
        <v>0</v>
      </c>
      <c r="Q219" s="163">
        <f>ROUND(E219*P219,5)</f>
        <v>0</v>
      </c>
      <c r="R219" s="163"/>
      <c r="S219" s="163"/>
      <c r="T219" s="164">
        <v>0.42403000000000002</v>
      </c>
      <c r="U219" s="163">
        <f>ROUND(E219*T219,2)</f>
        <v>2.59</v>
      </c>
      <c r="V219" s="175" t="s">
        <v>384</v>
      </c>
      <c r="W219" s="153"/>
      <c r="X219" s="153"/>
      <c r="Y219" s="153"/>
      <c r="Z219" s="153"/>
      <c r="AA219" s="153"/>
      <c r="AB219" s="153"/>
      <c r="AC219" s="153"/>
      <c r="AD219" s="153"/>
      <c r="AE219" s="153" t="s">
        <v>186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0"/>
      <c r="C220" s="198" t="s">
        <v>356</v>
      </c>
      <c r="D220" s="165"/>
      <c r="E220" s="171">
        <v>6.11</v>
      </c>
      <c r="F220" s="175"/>
      <c r="G220" s="175"/>
      <c r="H220" s="175"/>
      <c r="I220" s="175"/>
      <c r="J220" s="175"/>
      <c r="K220" s="175"/>
      <c r="L220" s="175"/>
      <c r="M220" s="175"/>
      <c r="N220" s="163"/>
      <c r="O220" s="163"/>
      <c r="P220" s="163"/>
      <c r="Q220" s="163"/>
      <c r="R220" s="163"/>
      <c r="S220" s="163"/>
      <c r="T220" s="164"/>
      <c r="U220" s="163"/>
      <c r="V220" s="175"/>
      <c r="W220" s="153"/>
      <c r="X220" s="153"/>
      <c r="Y220" s="153"/>
      <c r="Z220" s="153"/>
      <c r="AA220" s="153"/>
      <c r="AB220" s="153"/>
      <c r="AC220" s="153"/>
      <c r="AD220" s="153"/>
      <c r="AE220" s="153" t="s">
        <v>120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x14ac:dyDescent="0.2">
      <c r="A221" s="155" t="s">
        <v>115</v>
      </c>
      <c r="B221" s="161" t="s">
        <v>84</v>
      </c>
      <c r="C221" s="199" t="s">
        <v>85</v>
      </c>
      <c r="D221" s="166"/>
      <c r="E221" s="172"/>
      <c r="F221" s="176"/>
      <c r="G221" s="176">
        <f>SUMIF(AE222:AE227,"&lt;&gt;NOR",G222:G227)</f>
        <v>0</v>
      </c>
      <c r="H221" s="176"/>
      <c r="I221" s="176">
        <f>SUM(I222:I227)</f>
        <v>0</v>
      </c>
      <c r="J221" s="176"/>
      <c r="K221" s="176">
        <f>SUM(K222:K227)</f>
        <v>0</v>
      </c>
      <c r="L221" s="176"/>
      <c r="M221" s="176">
        <f>SUM(M222:M227)</f>
        <v>0</v>
      </c>
      <c r="N221" s="167"/>
      <c r="O221" s="167">
        <f>SUM(O222:O227)</f>
        <v>1.0500000000000001E-2</v>
      </c>
      <c r="P221" s="167"/>
      <c r="Q221" s="167">
        <f>SUM(Q222:Q227)</f>
        <v>0.21</v>
      </c>
      <c r="R221" s="167"/>
      <c r="S221" s="167"/>
      <c r="T221" s="168"/>
      <c r="U221" s="167">
        <f>SUM(U222:U227)</f>
        <v>8.61</v>
      </c>
      <c r="V221" s="176"/>
      <c r="AE221" t="s">
        <v>116</v>
      </c>
    </row>
    <row r="222" spans="1:60" outlineLevel="1" x14ac:dyDescent="0.2">
      <c r="A222" s="154">
        <v>63</v>
      </c>
      <c r="B222" s="160" t="s">
        <v>357</v>
      </c>
      <c r="C222" s="197" t="s">
        <v>358</v>
      </c>
      <c r="D222" s="162" t="s">
        <v>359</v>
      </c>
      <c r="E222" s="170">
        <v>210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63">
        <v>5.0000000000000002E-5</v>
      </c>
      <c r="O222" s="163">
        <f>ROUND(E222*N222,5)</f>
        <v>1.0500000000000001E-2</v>
      </c>
      <c r="P222" s="163">
        <v>1E-3</v>
      </c>
      <c r="Q222" s="163">
        <f>ROUND(E222*P222,5)</f>
        <v>0.21</v>
      </c>
      <c r="R222" s="163"/>
      <c r="S222" s="163"/>
      <c r="T222" s="164">
        <v>4.1000000000000002E-2</v>
      </c>
      <c r="U222" s="163">
        <f>ROUND(E222*T222,2)</f>
        <v>8.61</v>
      </c>
      <c r="V222" s="175" t="s">
        <v>384</v>
      </c>
      <c r="W222" s="153"/>
      <c r="X222" s="153"/>
      <c r="Y222" s="153"/>
      <c r="Z222" s="153"/>
      <c r="AA222" s="153"/>
      <c r="AB222" s="153"/>
      <c r="AC222" s="153"/>
      <c r="AD222" s="153"/>
      <c r="AE222" s="153" t="s">
        <v>118</v>
      </c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ht="22.5" outlineLevel="1" x14ac:dyDescent="0.2">
      <c r="A223" s="154">
        <v>64</v>
      </c>
      <c r="B223" s="160" t="s">
        <v>360</v>
      </c>
      <c r="C223" s="197" t="s">
        <v>361</v>
      </c>
      <c r="D223" s="162" t="s">
        <v>198</v>
      </c>
      <c r="E223" s="170">
        <v>1</v>
      </c>
      <c r="F223" s="174"/>
      <c r="G223" s="175">
        <f>ROUND(E223*F223,2)</f>
        <v>0</v>
      </c>
      <c r="H223" s="174"/>
      <c r="I223" s="175">
        <f>ROUND(E223*H223,2)</f>
        <v>0</v>
      </c>
      <c r="J223" s="174"/>
      <c r="K223" s="175">
        <f>ROUND(E223*J223,2)</f>
        <v>0</v>
      </c>
      <c r="L223" s="175">
        <v>21</v>
      </c>
      <c r="M223" s="175">
        <f>G223*(1+L223/100)</f>
        <v>0</v>
      </c>
      <c r="N223" s="163">
        <v>0</v>
      </c>
      <c r="O223" s="163">
        <f>ROUND(E223*N223,5)</f>
        <v>0</v>
      </c>
      <c r="P223" s="163">
        <v>0</v>
      </c>
      <c r="Q223" s="163">
        <f>ROUND(E223*P223,5)</f>
        <v>0</v>
      </c>
      <c r="R223" s="163"/>
      <c r="S223" s="163"/>
      <c r="T223" s="164">
        <v>0</v>
      </c>
      <c r="U223" s="163">
        <f>ROUND(E223*T223,2)</f>
        <v>0</v>
      </c>
      <c r="V223" s="175" t="s">
        <v>385</v>
      </c>
      <c r="W223" s="153"/>
      <c r="X223" s="153"/>
      <c r="Y223" s="153"/>
      <c r="Z223" s="153"/>
      <c r="AA223" s="153"/>
      <c r="AB223" s="153"/>
      <c r="AC223" s="153"/>
      <c r="AD223" s="153"/>
      <c r="AE223" s="153" t="s">
        <v>118</v>
      </c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198" t="s">
        <v>362</v>
      </c>
      <c r="D224" s="165"/>
      <c r="E224" s="171"/>
      <c r="F224" s="175"/>
      <c r="G224" s="175"/>
      <c r="H224" s="175"/>
      <c r="I224" s="175"/>
      <c r="J224" s="175"/>
      <c r="K224" s="175"/>
      <c r="L224" s="175"/>
      <c r="M224" s="175"/>
      <c r="N224" s="163"/>
      <c r="O224" s="163"/>
      <c r="P224" s="163"/>
      <c r="Q224" s="163"/>
      <c r="R224" s="163"/>
      <c r="S224" s="163"/>
      <c r="T224" s="164"/>
      <c r="U224" s="163"/>
      <c r="V224" s="175"/>
      <c r="W224" s="153"/>
      <c r="X224" s="153"/>
      <c r="Y224" s="153"/>
      <c r="Z224" s="153"/>
      <c r="AA224" s="153"/>
      <c r="AB224" s="153"/>
      <c r="AC224" s="153"/>
      <c r="AD224" s="153"/>
      <c r="AE224" s="153" t="s">
        <v>120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0"/>
      <c r="C225" s="198" t="s">
        <v>363</v>
      </c>
      <c r="D225" s="165"/>
      <c r="E225" s="171">
        <v>1</v>
      </c>
      <c r="F225" s="175"/>
      <c r="G225" s="175"/>
      <c r="H225" s="175"/>
      <c r="I225" s="175"/>
      <c r="J225" s="175"/>
      <c r="K225" s="175"/>
      <c r="L225" s="175"/>
      <c r="M225" s="175"/>
      <c r="N225" s="163"/>
      <c r="O225" s="163"/>
      <c r="P225" s="163"/>
      <c r="Q225" s="163"/>
      <c r="R225" s="163"/>
      <c r="S225" s="163"/>
      <c r="T225" s="164"/>
      <c r="U225" s="163"/>
      <c r="V225" s="175"/>
      <c r="W225" s="153"/>
      <c r="X225" s="153"/>
      <c r="Y225" s="153"/>
      <c r="Z225" s="153"/>
      <c r="AA225" s="153"/>
      <c r="AB225" s="153"/>
      <c r="AC225" s="153"/>
      <c r="AD225" s="153"/>
      <c r="AE225" s="153" t="s">
        <v>120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>
        <v>65</v>
      </c>
      <c r="B226" s="160" t="s">
        <v>364</v>
      </c>
      <c r="C226" s="197" t="s">
        <v>365</v>
      </c>
      <c r="D226" s="162" t="s">
        <v>366</v>
      </c>
      <c r="E226" s="170">
        <v>1</v>
      </c>
      <c r="F226" s="174"/>
      <c r="G226" s="175">
        <f>ROUND(E226*F226,2)</f>
        <v>0</v>
      </c>
      <c r="H226" s="174"/>
      <c r="I226" s="175">
        <f>ROUND(E226*H226,2)</f>
        <v>0</v>
      </c>
      <c r="J226" s="174"/>
      <c r="K226" s="175">
        <f>ROUND(E226*J226,2)</f>
        <v>0</v>
      </c>
      <c r="L226" s="175">
        <v>21</v>
      </c>
      <c r="M226" s="175">
        <f>G226*(1+L226/100)</f>
        <v>0</v>
      </c>
      <c r="N226" s="163">
        <v>0</v>
      </c>
      <c r="O226" s="163">
        <f>ROUND(E226*N226,5)</f>
        <v>0</v>
      </c>
      <c r="P226" s="163">
        <v>0</v>
      </c>
      <c r="Q226" s="163">
        <f>ROUND(E226*P226,5)</f>
        <v>0</v>
      </c>
      <c r="R226" s="163"/>
      <c r="S226" s="163"/>
      <c r="T226" s="164">
        <v>0</v>
      </c>
      <c r="U226" s="163">
        <f>ROUND(E226*T226,2)</f>
        <v>0</v>
      </c>
      <c r="V226" s="175" t="s">
        <v>385</v>
      </c>
      <c r="W226" s="153"/>
      <c r="X226" s="153"/>
      <c r="Y226" s="153"/>
      <c r="Z226" s="153"/>
      <c r="AA226" s="153"/>
      <c r="AB226" s="153"/>
      <c r="AC226" s="153"/>
      <c r="AD226" s="153"/>
      <c r="AE226" s="153" t="s">
        <v>118</v>
      </c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ht="22.5" outlineLevel="1" x14ac:dyDescent="0.2">
      <c r="A227" s="154">
        <v>66</v>
      </c>
      <c r="B227" s="160" t="s">
        <v>367</v>
      </c>
      <c r="C227" s="197" t="s">
        <v>368</v>
      </c>
      <c r="D227" s="162" t="s">
        <v>366</v>
      </c>
      <c r="E227" s="170">
        <v>1</v>
      </c>
      <c r="F227" s="174"/>
      <c r="G227" s="175">
        <f>ROUND(E227*F227,2)</f>
        <v>0</v>
      </c>
      <c r="H227" s="174"/>
      <c r="I227" s="175">
        <f>ROUND(E227*H227,2)</f>
        <v>0</v>
      </c>
      <c r="J227" s="174"/>
      <c r="K227" s="175">
        <f>ROUND(E227*J227,2)</f>
        <v>0</v>
      </c>
      <c r="L227" s="175">
        <v>21</v>
      </c>
      <c r="M227" s="175">
        <f>G227*(1+L227/100)</f>
        <v>0</v>
      </c>
      <c r="N227" s="163">
        <v>0</v>
      </c>
      <c r="O227" s="163">
        <f>ROUND(E227*N227,5)</f>
        <v>0</v>
      </c>
      <c r="P227" s="163">
        <v>0</v>
      </c>
      <c r="Q227" s="163">
        <f>ROUND(E227*P227,5)</f>
        <v>0</v>
      </c>
      <c r="R227" s="163"/>
      <c r="S227" s="163"/>
      <c r="T227" s="164">
        <v>0</v>
      </c>
      <c r="U227" s="163">
        <f>ROUND(E227*T227,2)</f>
        <v>0</v>
      </c>
      <c r="V227" s="175" t="s">
        <v>385</v>
      </c>
      <c r="W227" s="153"/>
      <c r="X227" s="153"/>
      <c r="Y227" s="153"/>
      <c r="Z227" s="153"/>
      <c r="AA227" s="153"/>
      <c r="AB227" s="153"/>
      <c r="AC227" s="153"/>
      <c r="AD227" s="153"/>
      <c r="AE227" s="153" t="s">
        <v>118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x14ac:dyDescent="0.2">
      <c r="A228" s="155" t="s">
        <v>115</v>
      </c>
      <c r="B228" s="161" t="s">
        <v>86</v>
      </c>
      <c r="C228" s="199" t="s">
        <v>87</v>
      </c>
      <c r="D228" s="166"/>
      <c r="E228" s="172"/>
      <c r="F228" s="176"/>
      <c r="G228" s="176">
        <f>SUMIF(AE229:AE229,"&lt;&gt;NOR",G229:G229)</f>
        <v>0</v>
      </c>
      <c r="H228" s="176"/>
      <c r="I228" s="176">
        <f>SUM(I229:I229)</f>
        <v>0</v>
      </c>
      <c r="J228" s="176"/>
      <c r="K228" s="176">
        <f>SUM(K229:K229)</f>
        <v>0</v>
      </c>
      <c r="L228" s="176"/>
      <c r="M228" s="176">
        <f>SUM(M229:M229)</f>
        <v>0</v>
      </c>
      <c r="N228" s="167"/>
      <c r="O228" s="167">
        <f>SUM(O229:O229)</f>
        <v>0</v>
      </c>
      <c r="P228" s="167"/>
      <c r="Q228" s="167">
        <f>SUM(Q229:Q229)</f>
        <v>0</v>
      </c>
      <c r="R228" s="167"/>
      <c r="S228" s="167"/>
      <c r="T228" s="168"/>
      <c r="U228" s="167">
        <f>SUM(U229:U229)</f>
        <v>0</v>
      </c>
      <c r="V228" s="176"/>
      <c r="AE228" t="s">
        <v>116</v>
      </c>
    </row>
    <row r="229" spans="1:60" ht="22.5" outlineLevel="1" x14ac:dyDescent="0.2">
      <c r="A229" s="154">
        <v>67</v>
      </c>
      <c r="B229" s="160" t="s">
        <v>369</v>
      </c>
      <c r="C229" s="197" t="s">
        <v>370</v>
      </c>
      <c r="D229" s="162" t="s">
        <v>198</v>
      </c>
      <c r="E229" s="170">
        <v>1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63">
        <v>0</v>
      </c>
      <c r="O229" s="163">
        <f>ROUND(E229*N229,5)</f>
        <v>0</v>
      </c>
      <c r="P229" s="163">
        <v>0</v>
      </c>
      <c r="Q229" s="163">
        <f>ROUND(E229*P229,5)</f>
        <v>0</v>
      </c>
      <c r="R229" s="163"/>
      <c r="S229" s="163"/>
      <c r="T229" s="164">
        <v>0</v>
      </c>
      <c r="U229" s="163">
        <f>ROUND(E229*T229,2)</f>
        <v>0</v>
      </c>
      <c r="V229" s="175" t="s">
        <v>385</v>
      </c>
      <c r="W229" s="153"/>
      <c r="X229" s="153"/>
      <c r="Y229" s="153"/>
      <c r="Z229" s="153"/>
      <c r="AA229" s="153"/>
      <c r="AB229" s="153"/>
      <c r="AC229" s="153"/>
      <c r="AD229" s="153"/>
      <c r="AE229" s="153" t="s">
        <v>118</v>
      </c>
      <c r="AF229" s="153"/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x14ac:dyDescent="0.2">
      <c r="A230" s="155" t="s">
        <v>115</v>
      </c>
      <c r="B230" s="161" t="s">
        <v>88</v>
      </c>
      <c r="C230" s="199" t="s">
        <v>26</v>
      </c>
      <c r="D230" s="166"/>
      <c r="E230" s="172"/>
      <c r="F230" s="176"/>
      <c r="G230" s="176">
        <f>SUMIF(AE231:AE233,"&lt;&gt;NOR",G231:G233)</f>
        <v>0</v>
      </c>
      <c r="H230" s="176"/>
      <c r="I230" s="176">
        <f>SUM(I231:I233)</f>
        <v>0</v>
      </c>
      <c r="J230" s="176"/>
      <c r="K230" s="176">
        <f>SUM(K231:K233)</f>
        <v>0</v>
      </c>
      <c r="L230" s="176"/>
      <c r="M230" s="176">
        <f>SUM(M231:M233)</f>
        <v>0</v>
      </c>
      <c r="N230" s="167"/>
      <c r="O230" s="167">
        <f>SUM(O231:O233)</f>
        <v>0</v>
      </c>
      <c r="P230" s="167"/>
      <c r="Q230" s="167">
        <f>SUM(Q231:Q233)</f>
        <v>0</v>
      </c>
      <c r="R230" s="167"/>
      <c r="S230" s="167"/>
      <c r="T230" s="168"/>
      <c r="U230" s="167">
        <f>SUM(U231:U233)</f>
        <v>0</v>
      </c>
      <c r="V230" s="176"/>
      <c r="AE230" t="s">
        <v>116</v>
      </c>
    </row>
    <row r="231" spans="1:60" outlineLevel="1" x14ac:dyDescent="0.2">
      <c r="A231" s="154">
        <v>68</v>
      </c>
      <c r="B231" s="160" t="s">
        <v>371</v>
      </c>
      <c r="C231" s="197" t="s">
        <v>372</v>
      </c>
      <c r="D231" s="162" t="s">
        <v>373</v>
      </c>
      <c r="E231" s="170">
        <v>1</v>
      </c>
      <c r="F231" s="174"/>
      <c r="G231" s="175">
        <f>ROUND(E231*F231,2)</f>
        <v>0</v>
      </c>
      <c r="H231" s="174"/>
      <c r="I231" s="175">
        <f>ROUND(E231*H231,2)</f>
        <v>0</v>
      </c>
      <c r="J231" s="174"/>
      <c r="K231" s="175">
        <f>ROUND(E231*J231,2)</f>
        <v>0</v>
      </c>
      <c r="L231" s="175">
        <v>21</v>
      </c>
      <c r="M231" s="175">
        <f>G231*(1+L231/100)</f>
        <v>0</v>
      </c>
      <c r="N231" s="163">
        <v>0</v>
      </c>
      <c r="O231" s="163">
        <f>ROUND(E231*N231,5)</f>
        <v>0</v>
      </c>
      <c r="P231" s="163">
        <v>0</v>
      </c>
      <c r="Q231" s="163">
        <f>ROUND(E231*P231,5)</f>
        <v>0</v>
      </c>
      <c r="R231" s="163"/>
      <c r="S231" s="163"/>
      <c r="T231" s="164">
        <v>0</v>
      </c>
      <c r="U231" s="163">
        <f>ROUND(E231*T231,2)</f>
        <v>0</v>
      </c>
      <c r="V231" s="175" t="s">
        <v>385</v>
      </c>
      <c r="W231" s="153"/>
      <c r="X231" s="153"/>
      <c r="Y231" s="153"/>
      <c r="Z231" s="153"/>
      <c r="AA231" s="153"/>
      <c r="AB231" s="153"/>
      <c r="AC231" s="153"/>
      <c r="AD231" s="153"/>
      <c r="AE231" s="153" t="s">
        <v>118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>
        <v>69</v>
      </c>
      <c r="B232" s="160" t="s">
        <v>374</v>
      </c>
      <c r="C232" s="197" t="s">
        <v>375</v>
      </c>
      <c r="D232" s="162" t="s">
        <v>373</v>
      </c>
      <c r="E232" s="170">
        <v>1</v>
      </c>
      <c r="F232" s="174"/>
      <c r="G232" s="175">
        <f>ROUND(E232*F232,2)</f>
        <v>0</v>
      </c>
      <c r="H232" s="174"/>
      <c r="I232" s="175">
        <f>ROUND(E232*H232,2)</f>
        <v>0</v>
      </c>
      <c r="J232" s="174"/>
      <c r="K232" s="175">
        <f>ROUND(E232*J232,2)</f>
        <v>0</v>
      </c>
      <c r="L232" s="175">
        <v>21</v>
      </c>
      <c r="M232" s="175">
        <f>G232*(1+L232/100)</f>
        <v>0</v>
      </c>
      <c r="N232" s="163">
        <v>0</v>
      </c>
      <c r="O232" s="163">
        <f>ROUND(E232*N232,5)</f>
        <v>0</v>
      </c>
      <c r="P232" s="163">
        <v>0</v>
      </c>
      <c r="Q232" s="163">
        <f>ROUND(E232*P232,5)</f>
        <v>0</v>
      </c>
      <c r="R232" s="163"/>
      <c r="S232" s="163"/>
      <c r="T232" s="164">
        <v>0</v>
      </c>
      <c r="U232" s="163">
        <f>ROUND(E232*T232,2)</f>
        <v>0</v>
      </c>
      <c r="V232" s="175" t="s">
        <v>385</v>
      </c>
      <c r="W232" s="153"/>
      <c r="X232" s="153"/>
      <c r="Y232" s="153"/>
      <c r="Z232" s="153"/>
      <c r="AA232" s="153"/>
      <c r="AB232" s="153"/>
      <c r="AC232" s="153"/>
      <c r="AD232" s="153"/>
      <c r="AE232" s="153" t="s">
        <v>118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ht="22.5" outlineLevel="1" x14ac:dyDescent="0.2">
      <c r="A233" s="185">
        <v>70</v>
      </c>
      <c r="B233" s="186" t="s">
        <v>376</v>
      </c>
      <c r="C233" s="201" t="s">
        <v>377</v>
      </c>
      <c r="D233" s="187" t="s">
        <v>373</v>
      </c>
      <c r="E233" s="188">
        <v>1</v>
      </c>
      <c r="F233" s="189"/>
      <c r="G233" s="190">
        <f>ROUND(E233*F233,2)</f>
        <v>0</v>
      </c>
      <c r="H233" s="189"/>
      <c r="I233" s="190">
        <f>ROUND(E233*H233,2)</f>
        <v>0</v>
      </c>
      <c r="J233" s="189"/>
      <c r="K233" s="190">
        <f>ROUND(E233*J233,2)</f>
        <v>0</v>
      </c>
      <c r="L233" s="190">
        <v>21</v>
      </c>
      <c r="M233" s="190">
        <f>G233*(1+L233/100)</f>
        <v>0</v>
      </c>
      <c r="N233" s="191">
        <v>0</v>
      </c>
      <c r="O233" s="191">
        <f>ROUND(E233*N233,5)</f>
        <v>0</v>
      </c>
      <c r="P233" s="191">
        <v>0</v>
      </c>
      <c r="Q233" s="191">
        <f>ROUND(E233*P233,5)</f>
        <v>0</v>
      </c>
      <c r="R233" s="191"/>
      <c r="S233" s="191"/>
      <c r="T233" s="192">
        <v>0</v>
      </c>
      <c r="U233" s="191">
        <f>ROUND(E233*T233,2)</f>
        <v>0</v>
      </c>
      <c r="V233" s="190" t="s">
        <v>385</v>
      </c>
      <c r="W233" s="153"/>
      <c r="X233" s="153"/>
      <c r="Y233" s="153"/>
      <c r="Z233" s="153"/>
      <c r="AA233" s="153"/>
      <c r="AB233" s="153"/>
      <c r="AC233" s="153"/>
      <c r="AD233" s="153"/>
      <c r="AE233" s="153" t="s">
        <v>118</v>
      </c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x14ac:dyDescent="0.2">
      <c r="A234" s="6"/>
      <c r="B234" s="7" t="s">
        <v>159</v>
      </c>
      <c r="C234" s="202" t="s">
        <v>159</v>
      </c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AC234">
        <v>15</v>
      </c>
      <c r="AD234">
        <v>21</v>
      </c>
    </row>
    <row r="235" spans="1:60" x14ac:dyDescent="0.2">
      <c r="A235" s="193"/>
      <c r="B235" s="194" t="s">
        <v>381</v>
      </c>
      <c r="C235" s="203" t="s">
        <v>159</v>
      </c>
      <c r="D235" s="195"/>
      <c r="E235" s="195"/>
      <c r="F235" s="195"/>
      <c r="G235" s="196">
        <f>G8+G44+G79+G87+G115+G144+G161+G175+G182+G189+G193+G216+G218+G221+G228+G230</f>
        <v>0</v>
      </c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196"/>
      <c r="AC235">
        <f>SUMIF(L7:L233,AC234,G7:G233)</f>
        <v>0</v>
      </c>
      <c r="AD235">
        <f>SUMIF(L7:L233,AD234,G7:G233)</f>
        <v>0</v>
      </c>
      <c r="AE235" t="s">
        <v>378</v>
      </c>
    </row>
    <row r="236" spans="1:60" x14ac:dyDescent="0.2">
      <c r="A236" s="6"/>
      <c r="B236" s="7" t="s">
        <v>159</v>
      </c>
      <c r="C236" s="202" t="s">
        <v>159</v>
      </c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</row>
    <row r="237" spans="1:60" x14ac:dyDescent="0.2">
      <c r="A237" s="6"/>
      <c r="B237" s="7" t="s">
        <v>159</v>
      </c>
      <c r="C237" s="202" t="s">
        <v>159</v>
      </c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</row>
    <row r="238" spans="1:60" x14ac:dyDescent="0.2">
      <c r="A238" s="276" t="s">
        <v>382</v>
      </c>
      <c r="B238" s="276"/>
      <c r="C238" s="277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</row>
    <row r="239" spans="1:60" x14ac:dyDescent="0.2">
      <c r="A239" s="257"/>
      <c r="B239" s="258"/>
      <c r="C239" s="259"/>
      <c r="D239" s="258"/>
      <c r="E239" s="258"/>
      <c r="F239" s="258"/>
      <c r="G239" s="260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AE239" t="s">
        <v>379</v>
      </c>
    </row>
    <row r="240" spans="1:60" x14ac:dyDescent="0.2">
      <c r="A240" s="261"/>
      <c r="B240" s="262"/>
      <c r="C240" s="263"/>
      <c r="D240" s="262"/>
      <c r="E240" s="262"/>
      <c r="F240" s="262"/>
      <c r="G240" s="264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</row>
    <row r="241" spans="1:31" x14ac:dyDescent="0.2">
      <c r="A241" s="261"/>
      <c r="B241" s="262"/>
      <c r="C241" s="263"/>
      <c r="D241" s="262"/>
      <c r="E241" s="262"/>
      <c r="F241" s="262"/>
      <c r="G241" s="264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31" x14ac:dyDescent="0.2">
      <c r="A242" s="261"/>
      <c r="B242" s="262"/>
      <c r="C242" s="263"/>
      <c r="D242" s="262"/>
      <c r="E242" s="262"/>
      <c r="F242" s="262"/>
      <c r="G242" s="264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31" x14ac:dyDescent="0.2">
      <c r="A243" s="265"/>
      <c r="B243" s="266"/>
      <c r="C243" s="267"/>
      <c r="D243" s="266"/>
      <c r="E243" s="266"/>
      <c r="F243" s="266"/>
      <c r="G243" s="268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 x14ac:dyDescent="0.2">
      <c r="A244" s="6"/>
      <c r="B244" s="7" t="s">
        <v>159</v>
      </c>
      <c r="C244" s="202" t="s">
        <v>159</v>
      </c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</row>
    <row r="245" spans="1:31" x14ac:dyDescent="0.2">
      <c r="C245" s="204"/>
      <c r="AE245" t="s">
        <v>380</v>
      </c>
    </row>
  </sheetData>
  <mergeCells count="6">
    <mergeCell ref="A239:G243"/>
    <mergeCell ref="A1:G1"/>
    <mergeCell ref="C2:G2"/>
    <mergeCell ref="C3:G3"/>
    <mergeCell ref="C4:G4"/>
    <mergeCell ref="A238:C238"/>
  </mergeCells>
  <pageMargins left="0.59055118110236204" right="0.39370078740157499" top="0.78740157499999996" bottom="0.78740157499999996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Štěpán Hanus</cp:lastModifiedBy>
  <cp:lastPrinted>2014-02-28T09:52:57Z</cp:lastPrinted>
  <dcterms:created xsi:type="dcterms:W3CDTF">2009-04-08T07:15:50Z</dcterms:created>
  <dcterms:modified xsi:type="dcterms:W3CDTF">2020-04-02T15:32:53Z</dcterms:modified>
</cp:coreProperties>
</file>